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Ex1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Ex2.xml" ContentType="application/vnd.ms-office.chartex+xml"/>
  <Override PartName="/xl/charts/style7.xml" ContentType="application/vnd.ms-office.chartstyle+xml"/>
  <Override PartName="/xl/charts/colors7.xml" ContentType="application/vnd.ms-office.chartcolorstyle+xml"/>
  <Override PartName="/xl/charts/chart6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7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8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f67d4dc2a96b943/Pathstone/All Book and Training Program/Toolbox/4.3 Tools for Flow Creation/4 OEE/"/>
    </mc:Choice>
  </mc:AlternateContent>
  <xr:revisionPtr revIDLastSave="20" documentId="8_{7F8A32EE-E7F9-494D-B9E3-27475F4AF0D3}" xr6:coauthVersionLast="47" xr6:coauthVersionMax="47" xr10:uidLastSave="{11F66DB7-C3C7-4B77-9FF3-1965C8C76BFC}"/>
  <bookViews>
    <workbookView xWindow="23929" yWindow="-113" windowWidth="24267" windowHeight="13023" xr2:uid="{00000000-000D-0000-FFFF-FFFF00000000}"/>
  </bookViews>
  <sheets>
    <sheet name="TEMPLATE" sheetId="129" r:id="rId1"/>
    <sheet name="Example" sheetId="127" r:id="rId2"/>
  </sheets>
  <definedNames>
    <definedName name="_xlchart.v1.0" hidden="1">TEMPLATE!$G$35:$G$44</definedName>
    <definedName name="_xlchart.v1.1" hidden="1">TEMPLATE!$H$35:$H$44</definedName>
    <definedName name="_xlchart.v1.2" hidden="1">Example!$G$35:$G$44</definedName>
    <definedName name="_xlchart.v1.3" hidden="1">Example!$H$35:$H$44</definedName>
    <definedName name="_xlnm.Print_Area" localSheetId="1">Example!$A$1:$AD$76</definedName>
    <definedName name="_xlnm.Print_Area" localSheetId="0">TEMPLATE!$A$1:$AD$76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xlnp="http://schemas.microsoft.com/office/spreadsheetml/2019/extlinksprops" uri="{FCE6A71B-6B00-49CD-AB44-F6B1AE7CDE65}">
      <xxlnp:externalLinksPr autoRefresh="1"/>
    </ext>
  </extLst>
</workbook>
</file>

<file path=xl/calcChain.xml><?xml version="1.0" encoding="utf-8"?>
<calcChain xmlns="http://schemas.openxmlformats.org/spreadsheetml/2006/main">
  <c r="Q75" i="129" l="1"/>
  <c r="Q74" i="129"/>
  <c r="Q73" i="129"/>
  <c r="P54" i="129"/>
  <c r="E7" i="129" s="1"/>
  <c r="Z53" i="129"/>
  <c r="X53" i="129"/>
  <c r="Z52" i="129"/>
  <c r="X52" i="129"/>
  <c r="Z51" i="129"/>
  <c r="X51" i="129"/>
  <c r="Z50" i="129"/>
  <c r="X50" i="129"/>
  <c r="Z49" i="129"/>
  <c r="X49" i="129"/>
  <c r="Z48" i="129"/>
  <c r="X48" i="129"/>
  <c r="Z47" i="129"/>
  <c r="X47" i="129"/>
  <c r="Z46" i="129"/>
  <c r="X46" i="129"/>
  <c r="Z45" i="129"/>
  <c r="X45" i="129"/>
  <c r="Z44" i="129"/>
  <c r="X44" i="129"/>
  <c r="H44" i="129"/>
  <c r="G44" i="129"/>
  <c r="Z43" i="129"/>
  <c r="X43" i="129"/>
  <c r="H43" i="129"/>
  <c r="G43" i="129"/>
  <c r="Z42" i="129"/>
  <c r="X42" i="129"/>
  <c r="H42" i="129"/>
  <c r="G42" i="129"/>
  <c r="Z41" i="129"/>
  <c r="X41" i="129"/>
  <c r="H41" i="129"/>
  <c r="G41" i="129"/>
  <c r="Z40" i="129"/>
  <c r="X40" i="129"/>
  <c r="H40" i="129"/>
  <c r="G40" i="129"/>
  <c r="Z39" i="129"/>
  <c r="X39" i="129"/>
  <c r="H39" i="129"/>
  <c r="G39" i="129"/>
  <c r="Z38" i="129"/>
  <c r="X38" i="129"/>
  <c r="H38" i="129"/>
  <c r="G38" i="129"/>
  <c r="Z37" i="129"/>
  <c r="X37" i="129"/>
  <c r="H37" i="129"/>
  <c r="G37" i="129"/>
  <c r="Z36" i="129"/>
  <c r="X36" i="129"/>
  <c r="H36" i="129"/>
  <c r="G36" i="129"/>
  <c r="Z35" i="129"/>
  <c r="X35" i="129"/>
  <c r="H35" i="129"/>
  <c r="G35" i="129"/>
  <c r="Q31" i="129"/>
  <c r="P31" i="129"/>
  <c r="AA16" i="129"/>
  <c r="Z16" i="129"/>
  <c r="Z17" i="129" s="1"/>
  <c r="W12" i="129"/>
  <c r="N12" i="129"/>
  <c r="O11" i="129"/>
  <c r="K9" i="129"/>
  <c r="N7" i="129"/>
  <c r="V18" i="129" s="1"/>
  <c r="M7" i="129"/>
  <c r="U3" i="129"/>
  <c r="S3" i="129"/>
  <c r="Q3" i="129"/>
  <c r="W3" i="129" l="1"/>
  <c r="K7" i="129" s="1"/>
  <c r="U18" i="129"/>
  <c r="P7" i="129"/>
  <c r="V19" i="129"/>
  <c r="K10" i="129"/>
  <c r="R11" i="129"/>
  <c r="N13" i="129"/>
  <c r="O12" i="129"/>
  <c r="AB14" i="129"/>
  <c r="AD8" i="129" s="1"/>
  <c r="AA14" i="129"/>
  <c r="AC8" i="129" s="1"/>
  <c r="Z14" i="129"/>
  <c r="AB8" i="129" s="1"/>
  <c r="Y14" i="129"/>
  <c r="AA8" i="129" s="1"/>
  <c r="K9" i="127"/>
  <c r="Z16" i="127"/>
  <c r="M7" i="127"/>
  <c r="U3" i="127"/>
  <c r="Q75" i="127"/>
  <c r="Q74" i="127"/>
  <c r="Q73" i="127"/>
  <c r="P54" i="127"/>
  <c r="E7" i="127" s="1"/>
  <c r="Z53" i="127"/>
  <c r="X53" i="127"/>
  <c r="Z52" i="127"/>
  <c r="X52" i="127"/>
  <c r="Z51" i="127"/>
  <c r="X51" i="127"/>
  <c r="Z50" i="127"/>
  <c r="X50" i="127"/>
  <c r="Z49" i="127"/>
  <c r="X49" i="127"/>
  <c r="Z48" i="127"/>
  <c r="X48" i="127"/>
  <c r="Z47" i="127"/>
  <c r="X47" i="127"/>
  <c r="Z46" i="127"/>
  <c r="X46" i="127"/>
  <c r="Z45" i="127"/>
  <c r="X45" i="127"/>
  <c r="Z44" i="127"/>
  <c r="X44" i="127"/>
  <c r="H44" i="127"/>
  <c r="G44" i="127"/>
  <c r="Z43" i="127"/>
  <c r="X43" i="127"/>
  <c r="H43" i="127"/>
  <c r="G43" i="127"/>
  <c r="Z42" i="127"/>
  <c r="X42" i="127"/>
  <c r="H42" i="127"/>
  <c r="G42" i="127"/>
  <c r="Z41" i="127"/>
  <c r="X41" i="127"/>
  <c r="H41" i="127"/>
  <c r="G41" i="127"/>
  <c r="Z40" i="127"/>
  <c r="X40" i="127"/>
  <c r="H40" i="127"/>
  <c r="G40" i="127"/>
  <c r="Z39" i="127"/>
  <c r="X39" i="127"/>
  <c r="H39" i="127"/>
  <c r="G39" i="127"/>
  <c r="Z38" i="127"/>
  <c r="X38" i="127"/>
  <c r="H38" i="127"/>
  <c r="G38" i="127"/>
  <c r="Z37" i="127"/>
  <c r="X37" i="127"/>
  <c r="H37" i="127"/>
  <c r="G37" i="127"/>
  <c r="Z36" i="127"/>
  <c r="X36" i="127"/>
  <c r="H36" i="127"/>
  <c r="G36" i="127"/>
  <c r="Z35" i="127"/>
  <c r="X35" i="127"/>
  <c r="H35" i="127"/>
  <c r="G35" i="127"/>
  <c r="Q31" i="127"/>
  <c r="P31" i="127"/>
  <c r="K10" i="127" s="1"/>
  <c r="U18" i="127"/>
  <c r="AA16" i="127"/>
  <c r="Z17" i="127"/>
  <c r="W12" i="127"/>
  <c r="AB14" i="127" s="1"/>
  <c r="AD8" i="127" s="1"/>
  <c r="N12" i="127"/>
  <c r="O12" i="127" s="1"/>
  <c r="R12" i="127" s="1"/>
  <c r="R11" i="127"/>
  <c r="O11" i="127"/>
  <c r="S3" i="127"/>
  <c r="W3" i="127" s="1"/>
  <c r="Q3" i="127"/>
  <c r="R12" i="129" l="1"/>
  <c r="N14" i="129"/>
  <c r="O13" i="129"/>
  <c r="V22" i="129"/>
  <c r="V20" i="129"/>
  <c r="V21" i="129" s="1"/>
  <c r="K7" i="127"/>
  <c r="Y14" i="127"/>
  <c r="AA8" i="127" s="1"/>
  <c r="N13" i="127"/>
  <c r="Z14" i="127"/>
  <c r="AB8" i="127" s="1"/>
  <c r="AA14" i="127"/>
  <c r="AC8" i="127" s="1"/>
  <c r="N7" i="127"/>
  <c r="R13" i="129" l="1"/>
  <c r="N15" i="129"/>
  <c r="O14" i="129"/>
  <c r="V18" i="127"/>
  <c r="V19" i="127" s="1"/>
  <c r="P7" i="127"/>
  <c r="N14" i="127"/>
  <c r="O13" i="127"/>
  <c r="R14" i="129" l="1"/>
  <c r="N16" i="129"/>
  <c r="O15" i="129"/>
  <c r="R13" i="127"/>
  <c r="O14" i="127"/>
  <c r="R14" i="127" s="1"/>
  <c r="N15" i="127"/>
  <c r="V22" i="127"/>
  <c r="V20" i="127"/>
  <c r="V21" i="127" s="1"/>
  <c r="R15" i="129" l="1"/>
  <c r="N17" i="129"/>
  <c r="O16" i="129"/>
  <c r="O15" i="127"/>
  <c r="N16" i="127"/>
  <c r="R16" i="129" l="1"/>
  <c r="N18" i="129"/>
  <c r="O17" i="129"/>
  <c r="N17" i="127"/>
  <c r="O16" i="127"/>
  <c r="R16" i="127" s="1"/>
  <c r="R15" i="127"/>
  <c r="R17" i="129" l="1"/>
  <c r="N19" i="129"/>
  <c r="O18" i="129"/>
  <c r="O17" i="127"/>
  <c r="N18" i="127"/>
  <c r="R18" i="129" l="1"/>
  <c r="N20" i="129"/>
  <c r="O19" i="129"/>
  <c r="N19" i="127"/>
  <c r="O18" i="127"/>
  <c r="R18" i="127" s="1"/>
  <c r="R17" i="127"/>
  <c r="R19" i="129" l="1"/>
  <c r="N21" i="129"/>
  <c r="O20" i="129"/>
  <c r="O19" i="127"/>
  <c r="R19" i="127" s="1"/>
  <c r="N20" i="127"/>
  <c r="R20" i="129" l="1"/>
  <c r="N22" i="129"/>
  <c r="O21" i="129"/>
  <c r="N21" i="127"/>
  <c r="O20" i="127"/>
  <c r="R20" i="127" s="1"/>
  <c r="R21" i="129" l="1"/>
  <c r="N23" i="129"/>
  <c r="O22" i="129"/>
  <c r="O21" i="127"/>
  <c r="R21" i="127" s="1"/>
  <c r="N22" i="127"/>
  <c r="R22" i="129" l="1"/>
  <c r="N24" i="129"/>
  <c r="O23" i="129"/>
  <c r="N23" i="127"/>
  <c r="O22" i="127"/>
  <c r="R22" i="127" s="1"/>
  <c r="R23" i="129" l="1"/>
  <c r="N25" i="129"/>
  <c r="O24" i="129"/>
  <c r="O23" i="127"/>
  <c r="R23" i="127" s="1"/>
  <c r="N24" i="127"/>
  <c r="R24" i="129" l="1"/>
  <c r="N26" i="129"/>
  <c r="O25" i="129"/>
  <c r="N25" i="127"/>
  <c r="O24" i="127"/>
  <c r="R24" i="127" s="1"/>
  <c r="R25" i="129" l="1"/>
  <c r="N27" i="129"/>
  <c r="O26" i="129"/>
  <c r="O25" i="127"/>
  <c r="R25" i="127" s="1"/>
  <c r="N26" i="127"/>
  <c r="R26" i="129" l="1"/>
  <c r="N28" i="129"/>
  <c r="O27" i="129"/>
  <c r="N27" i="127"/>
  <c r="O26" i="127"/>
  <c r="R26" i="127" s="1"/>
  <c r="R27" i="129" l="1"/>
  <c r="N29" i="129"/>
  <c r="O28" i="129"/>
  <c r="N28" i="127"/>
  <c r="O27" i="127"/>
  <c r="R27" i="127" s="1"/>
  <c r="R28" i="129" l="1"/>
  <c r="N30" i="129"/>
  <c r="O30" i="129" s="1"/>
  <c r="R30" i="129" s="1"/>
  <c r="O29" i="129"/>
  <c r="O28" i="127"/>
  <c r="R28" i="127" s="1"/>
  <c r="N29" i="127"/>
  <c r="R29" i="129" l="1"/>
  <c r="O31" i="129"/>
  <c r="R31" i="129" s="1"/>
  <c r="H7" i="129" s="1"/>
  <c r="B7" i="129" s="1"/>
  <c r="N30" i="127"/>
  <c r="O30" i="127" s="1"/>
  <c r="O29" i="127"/>
  <c r="R29" i="127" s="1"/>
  <c r="R30" i="127" l="1"/>
  <c r="O31" i="127"/>
  <c r="R31" i="127" s="1"/>
  <c r="H7" i="127" l="1"/>
  <c r="B7" i="127" s="1"/>
</calcChain>
</file>

<file path=xl/sharedStrings.xml><?xml version="1.0" encoding="utf-8"?>
<sst xmlns="http://schemas.openxmlformats.org/spreadsheetml/2006/main" count="206" uniqueCount="99">
  <si>
    <t>PR NUMBER</t>
  </si>
  <si>
    <t>BATCH</t>
  </si>
  <si>
    <t>TARGET</t>
  </si>
  <si>
    <t>ACTUAL</t>
  </si>
  <si>
    <t>GOOD</t>
  </si>
  <si>
    <t>BAD</t>
  </si>
  <si>
    <t>Item</t>
  </si>
  <si>
    <t>TIME</t>
  </si>
  <si>
    <t>PRODUCTION NUMBER</t>
  </si>
  <si>
    <t>DAILY TARGET</t>
  </si>
  <si>
    <t>BALANCE</t>
  </si>
  <si>
    <t>DAILY PRODUCTION</t>
  </si>
  <si>
    <t>TOTAL</t>
  </si>
  <si>
    <t>DOWNTIME DURATION</t>
  </si>
  <si>
    <t>DAILY DOWNTIME</t>
  </si>
  <si>
    <t>DOWNTIME DISTRIBUTION</t>
  </si>
  <si>
    <t>DOWNTIME CAUSES</t>
  </si>
  <si>
    <t>FREQUENCY</t>
  </si>
  <si>
    <t>TOTAL DOWNTIME (MINS)</t>
  </si>
  <si>
    <t>WEIGHT</t>
  </si>
  <si>
    <t>MATERIAL USAGE</t>
  </si>
  <si>
    <t xml:space="preserve">MATERIAL </t>
  </si>
  <si>
    <t>USED</t>
  </si>
  <si>
    <t>ATTAINMENT</t>
  </si>
  <si>
    <t>TEMP:</t>
  </si>
  <si>
    <t>RH:</t>
  </si>
  <si>
    <t>LOD:</t>
  </si>
  <si>
    <t>AVG. GOOD/HR</t>
  </si>
  <si>
    <t>TARGET GOOD/HR</t>
  </si>
  <si>
    <t>HOURLY</t>
  </si>
  <si>
    <t>PLANNED</t>
  </si>
  <si>
    <t>ATTENDANCE</t>
  </si>
  <si>
    <t>INVENTORY ID</t>
  </si>
  <si>
    <t>NAME</t>
  </si>
  <si>
    <t>START</t>
  </si>
  <si>
    <t>END</t>
  </si>
  <si>
    <t xml:space="preserve">CUMMULATIVE TOTAL </t>
  </si>
  <si>
    <t>balance</t>
  </si>
  <si>
    <t>achieve</t>
  </si>
  <si>
    <t>DURATION (min)</t>
  </si>
  <si>
    <t>BREAKS</t>
  </si>
  <si>
    <t>% YIELD</t>
  </si>
  <si>
    <t>Resolution</t>
  </si>
  <si>
    <t>COMMENTS</t>
  </si>
  <si>
    <t>SPECIFICATION</t>
  </si>
  <si>
    <t>&lt; 10%</t>
  </si>
  <si>
    <t>&gt;2mm</t>
  </si>
  <si>
    <t xml:space="preserve">1.0 - 2.0 </t>
  </si>
  <si>
    <t>Sample weight</t>
  </si>
  <si>
    <t>Percentage</t>
  </si>
  <si>
    <t>&lt; 5%</t>
  </si>
  <si>
    <t>&lt;10%</t>
  </si>
  <si>
    <t>&gt;75 %</t>
  </si>
  <si>
    <t>&lt; 0.5 mm</t>
  </si>
  <si>
    <t>0.5 - 1.0 mm</t>
  </si>
  <si>
    <t>1.0 - 2.0 mm</t>
  </si>
  <si>
    <t>&gt; 2 mm</t>
  </si>
  <si>
    <t>&lt;0.5mm</t>
  </si>
  <si>
    <t>0.5 - 1.0</t>
  </si>
  <si>
    <t>0.5-1.0</t>
  </si>
  <si>
    <t>1.0-2.0</t>
  </si>
  <si>
    <t>END OF SHIFT CHECKLIST</t>
  </si>
  <si>
    <t>ID NUMBER</t>
  </si>
  <si>
    <t>AM/PM</t>
  </si>
  <si>
    <t>Floor waste (end of shift)</t>
  </si>
  <si>
    <t>SHIFT SUMMARY COMMENTS</t>
  </si>
  <si>
    <t>OEE</t>
  </si>
  <si>
    <t>AVAILABILITY</t>
  </si>
  <si>
    <t>QUALITY</t>
  </si>
  <si>
    <t>PERFORMANCE</t>
  </si>
  <si>
    <t>OPERATION</t>
  </si>
  <si>
    <t>Start up sample test</t>
  </si>
  <si>
    <t>Machine filler 1</t>
  </si>
  <si>
    <t>TARGET (u/hr)</t>
  </si>
  <si>
    <t>PRODUCTION ORDER</t>
  </si>
  <si>
    <t>SPECIFICATION (PART TEST)</t>
  </si>
  <si>
    <t>UNITS/
CASE</t>
  </si>
  <si>
    <t>PRODUCTION CONTROL AND OEE</t>
  </si>
  <si>
    <t>START UP CHECK LIST</t>
  </si>
  <si>
    <t>222DG</t>
  </si>
  <si>
    <t>Cigar Line</t>
  </si>
  <si>
    <t>jam, had to reset</t>
  </si>
  <si>
    <t>auger blocked</t>
  </si>
  <si>
    <t>clean up</t>
  </si>
  <si>
    <t>startup and resets</t>
  </si>
  <si>
    <t>PLAN PRODUCTION TIME (minutes)</t>
  </si>
  <si>
    <t>TODAYS SHIFT LENGTH (min)</t>
  </si>
  <si>
    <t xml:space="preserve">            PathStone Group</t>
  </si>
  <si>
    <t>TOTAL UNITS PLANNED</t>
  </si>
  <si>
    <t>TOTAL CASES TO PRODUCE</t>
  </si>
  <si>
    <t>TODAY TARGET</t>
  </si>
  <si>
    <t>RUNTIME (min)</t>
  </si>
  <si>
    <t>CT</t>
  </si>
  <si>
    <t>DOWNTIME (min)</t>
  </si>
  <si>
    <t>Break length (min)</t>
  </si>
  <si>
    <t>Lunch length
(min)</t>
  </si>
  <si>
    <t>Major conveyor fault</t>
  </si>
  <si>
    <t>Machine 3</t>
  </si>
  <si>
    <t>Machine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</si>
</sst>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7" formatCode="0.0%"/>
    <numFmt numFmtId="168" formatCode="_(* #,##0.0_);_(* \(#,##0.0\);_(* &quot;-&quot;??_);_(@_)"/>
  </numFmts>
  <fonts count="3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rgb="FF000000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4"/>
      <color rgb="FFFFFFF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70AD47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2"/>
      <color rgb="FF70AD47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 tint="4.9989318521683403E-2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2"/>
      <color rgb="FFA385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2"/>
      <color rgb="FF70AD47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4"/>
      <color rgb="FFFFFFFF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3A383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3A3838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C9C9C9"/>
        <bgColor rgb="FF000000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A38500"/>
        <bgColor indexed="64"/>
      </patternFill>
    </fill>
    <fill>
      <patternFill patternType="solid">
        <fgColor rgb="FFFFF9E0"/>
        <bgColor indexed="64"/>
      </patternFill>
    </fill>
  </fills>
  <borders count="1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309">
    <xf numFmtId="0" fontId="0" fillId="0" borderId="0" xfId="0"/>
    <xf numFmtId="0" fontId="17" fillId="6" borderId="1" xfId="2" applyFont="1" applyFill="1" applyBorder="1" applyAlignment="1" applyProtection="1">
      <alignment horizontal="center"/>
      <protection locked="0"/>
    </xf>
    <xf numFmtId="0" fontId="18" fillId="6" borderId="1" xfId="2" applyFont="1" applyFill="1" applyBorder="1" applyAlignment="1" applyProtection="1">
      <alignment horizontal="center"/>
      <protection locked="0"/>
    </xf>
    <xf numFmtId="165" fontId="0" fillId="0" borderId="0" xfId="5" applyNumberFormat="1" applyFont="1" applyBorder="1" applyProtection="1"/>
    <xf numFmtId="9" fontId="0" fillId="0" borderId="0" xfId="3" applyFont="1" applyBorder="1" applyProtection="1"/>
    <xf numFmtId="167" fontId="0" fillId="0" borderId="0" xfId="3" applyNumberFormat="1" applyFont="1" applyBorder="1" applyProtection="1"/>
    <xf numFmtId="0" fontId="9" fillId="7" borderId="57" xfId="2" applyFont="1" applyFill="1" applyBorder="1" applyAlignment="1" applyProtection="1">
      <alignment horizontal="center"/>
      <protection locked="0"/>
    </xf>
    <xf numFmtId="0" fontId="9" fillId="7" borderId="58" xfId="2" applyFont="1" applyFill="1" applyBorder="1" applyAlignment="1" applyProtection="1">
      <alignment horizontal="center"/>
      <protection locked="0"/>
    </xf>
    <xf numFmtId="0" fontId="19" fillId="8" borderId="66" xfId="2" applyFont="1" applyFill="1" applyBorder="1" applyAlignment="1" applyProtection="1">
      <alignment horizontal="center"/>
      <protection locked="0"/>
    </xf>
    <xf numFmtId="0" fontId="19" fillId="8" borderId="69" xfId="2" applyFont="1" applyFill="1" applyBorder="1" applyAlignment="1" applyProtection="1">
      <alignment horizontal="center"/>
      <protection locked="0"/>
    </xf>
    <xf numFmtId="0" fontId="19" fillId="8" borderId="70" xfId="2" applyFont="1" applyFill="1" applyBorder="1" applyAlignment="1" applyProtection="1">
      <alignment horizontal="center"/>
      <protection locked="0"/>
    </xf>
    <xf numFmtId="0" fontId="0" fillId="6" borderId="7" xfId="2" applyFont="1" applyFill="1" applyBorder="1" applyProtection="1">
      <protection locked="0"/>
    </xf>
    <xf numFmtId="165" fontId="0" fillId="11" borderId="5" xfId="6" applyNumberFormat="1" applyFont="1" applyFill="1" applyBorder="1" applyAlignment="1" applyProtection="1">
      <alignment horizontal="center"/>
    </xf>
    <xf numFmtId="0" fontId="0" fillId="6" borderId="5" xfId="2" applyFont="1" applyFill="1" applyBorder="1" applyAlignment="1" applyProtection="1">
      <alignment horizontal="center" vertical="center"/>
      <protection locked="0"/>
    </xf>
    <xf numFmtId="0" fontId="19" fillId="8" borderId="126" xfId="2" applyFont="1" applyFill="1" applyBorder="1" applyAlignment="1" applyProtection="1">
      <alignment horizontal="center"/>
      <protection locked="0"/>
    </xf>
    <xf numFmtId="0" fontId="19" fillId="8" borderId="67" xfId="2" applyFont="1" applyFill="1" applyBorder="1" applyAlignment="1" applyProtection="1">
      <alignment horizontal="center"/>
      <protection locked="0"/>
    </xf>
    <xf numFmtId="0" fontId="23" fillId="13" borderId="12" xfId="0" applyFont="1" applyFill="1" applyBorder="1" applyProtection="1">
      <protection locked="0"/>
    </xf>
    <xf numFmtId="0" fontId="0" fillId="6" borderId="3" xfId="2" applyFont="1" applyFill="1" applyBorder="1" applyAlignment="1" applyProtection="1">
      <alignment horizontal="center" vertical="center"/>
      <protection locked="0"/>
    </xf>
    <xf numFmtId="0" fontId="0" fillId="0" borderId="0" xfId="2" applyFont="1" applyProtection="1"/>
    <xf numFmtId="0" fontId="1" fillId="10" borderId="9" xfId="0" applyFont="1" applyFill="1" applyBorder="1" applyAlignment="1" applyProtection="1">
      <alignment horizontal="center" vertical="center" wrapText="1"/>
    </xf>
    <xf numFmtId="0" fontId="1" fillId="10" borderId="33" xfId="0" applyFont="1" applyFill="1" applyBorder="1" applyAlignment="1" applyProtection="1">
      <alignment horizontal="center" vertical="center" wrapText="1"/>
    </xf>
    <xf numFmtId="0" fontId="1" fillId="10" borderId="5" xfId="0" applyFont="1" applyFill="1" applyBorder="1" applyAlignment="1" applyProtection="1">
      <alignment horizontal="center" vertical="center" wrapText="1"/>
    </xf>
    <xf numFmtId="0" fontId="1" fillId="10" borderId="10" xfId="0" applyFont="1" applyFill="1" applyBorder="1" applyAlignment="1" applyProtection="1">
      <alignment horizontal="center" vertical="center" wrapText="1"/>
    </xf>
    <xf numFmtId="0" fontId="7" fillId="0" borderId="26" xfId="2" applyFont="1" applyBorder="1" applyProtection="1"/>
    <xf numFmtId="0" fontId="7" fillId="0" borderId="27" xfId="2" applyFont="1" applyBorder="1" applyProtection="1"/>
    <xf numFmtId="0" fontId="7" fillId="0" borderId="28" xfId="2" applyFont="1" applyBorder="1" applyProtection="1"/>
    <xf numFmtId="9" fontId="0" fillId="0" borderId="73" xfId="0" applyNumberFormat="1" applyBorder="1" applyAlignment="1" applyProtection="1">
      <alignment horizontal="center" vertical="center"/>
    </xf>
    <xf numFmtId="9" fontId="0" fillId="0" borderId="11" xfId="0" applyNumberFormat="1" applyBorder="1" applyAlignment="1" applyProtection="1">
      <alignment horizontal="center" vertical="center"/>
    </xf>
    <xf numFmtId="9" fontId="0" fillId="0" borderId="90" xfId="0" applyNumberFormat="1" applyBorder="1" applyAlignment="1" applyProtection="1">
      <alignment horizontal="center" vertical="center"/>
    </xf>
    <xf numFmtId="9" fontId="0" fillId="0" borderId="12" xfId="0" applyNumberFormat="1" applyBorder="1" applyAlignment="1" applyProtection="1">
      <alignment horizontal="center" vertical="center"/>
    </xf>
    <xf numFmtId="0" fontId="7" fillId="0" borderId="23" xfId="2" applyFont="1" applyBorder="1" applyProtection="1"/>
    <xf numFmtId="0" fontId="7" fillId="0" borderId="0" xfId="2" applyFont="1" applyProtection="1"/>
    <xf numFmtId="0" fontId="7" fillId="0" borderId="20" xfId="2" applyFont="1" applyBorder="1" applyProtection="1"/>
    <xf numFmtId="0" fontId="9" fillId="4" borderId="56" xfId="2" applyFont="1" applyFill="1" applyBorder="1" applyAlignment="1" applyProtection="1">
      <alignment horizontal="center"/>
    </xf>
    <xf numFmtId="0" fontId="9" fillId="4" borderId="57" xfId="2" applyFont="1" applyFill="1" applyBorder="1" applyAlignment="1" applyProtection="1">
      <alignment horizontal="center"/>
    </xf>
    <xf numFmtId="0" fontId="9" fillId="0" borderId="26" xfId="2" applyFont="1" applyBorder="1" applyProtection="1"/>
    <xf numFmtId="0" fontId="9" fillId="0" borderId="27" xfId="2" applyFont="1" applyBorder="1" applyProtection="1"/>
    <xf numFmtId="0" fontId="0" fillId="0" borderId="27" xfId="2" applyFont="1" applyBorder="1" applyProtection="1"/>
    <xf numFmtId="9" fontId="0" fillId="0" borderId="0" xfId="1" applyFont="1" applyFill="1" applyBorder="1" applyAlignment="1" applyProtection="1">
      <alignment horizontal="center"/>
    </xf>
    <xf numFmtId="9" fontId="0" fillId="0" borderId="20" xfId="1" applyFont="1" applyFill="1" applyBorder="1" applyAlignment="1" applyProtection="1">
      <alignment horizontal="center"/>
    </xf>
    <xf numFmtId="167" fontId="7" fillId="0" borderId="0" xfId="1" applyNumberFormat="1" applyFont="1" applyBorder="1" applyProtection="1"/>
    <xf numFmtId="0" fontId="0" fillId="0" borderId="20" xfId="2" applyFont="1" applyBorder="1" applyProtection="1"/>
    <xf numFmtId="0" fontId="0" fillId="3" borderId="21" xfId="2" applyFont="1" applyFill="1" applyBorder="1" applyAlignment="1" applyProtection="1">
      <alignment horizontal="center" vertical="center"/>
    </xf>
    <xf numFmtId="0" fontId="16" fillId="3" borderId="2" xfId="2" applyFont="1" applyFill="1" applyBorder="1" applyAlignment="1" applyProtection="1">
      <alignment horizontal="center" vertical="center" wrapText="1"/>
    </xf>
    <xf numFmtId="0" fontId="0" fillId="3" borderId="2" xfId="2" applyFont="1" applyFill="1" applyBorder="1" applyAlignment="1" applyProtection="1">
      <alignment horizontal="center" vertical="center"/>
    </xf>
    <xf numFmtId="0" fontId="0" fillId="3" borderId="59" xfId="2" applyFont="1" applyFill="1" applyBorder="1" applyAlignment="1" applyProtection="1">
      <alignment horizontal="center" vertical="center"/>
    </xf>
    <xf numFmtId="0" fontId="0" fillId="0" borderId="23" xfId="2" applyFont="1" applyBorder="1" applyProtection="1"/>
    <xf numFmtId="0" fontId="9" fillId="0" borderId="0" xfId="2" applyFont="1" applyProtection="1"/>
    <xf numFmtId="0" fontId="3" fillId="0" borderId="0" xfId="0" applyFont="1" applyAlignment="1" applyProtection="1">
      <alignment vertical="center"/>
    </xf>
    <xf numFmtId="9" fontId="0" fillId="0" borderId="0" xfId="1" applyFont="1" applyFill="1" applyBorder="1" applyProtection="1"/>
    <xf numFmtId="9" fontId="0" fillId="0" borderId="20" xfId="1" applyFont="1" applyFill="1" applyBorder="1" applyProtection="1"/>
    <xf numFmtId="20" fontId="7" fillId="4" borderId="22" xfId="2" applyNumberFormat="1" applyFont="1" applyFill="1" applyBorder="1" applyAlignment="1" applyProtection="1">
      <alignment horizontal="center"/>
    </xf>
    <xf numFmtId="0" fontId="0" fillId="4" borderId="1" xfId="2" applyFont="1" applyFill="1" applyBorder="1" applyAlignment="1" applyProtection="1">
      <alignment horizontal="center"/>
    </xf>
    <xf numFmtId="9" fontId="0" fillId="4" borderId="60" xfId="3" applyFont="1" applyFill="1" applyBorder="1" applyAlignment="1" applyProtection="1">
      <alignment horizontal="center"/>
    </xf>
    <xf numFmtId="0" fontId="0" fillId="0" borderId="0" xfId="0" applyAlignment="1" applyProtection="1">
      <alignment horizontal="center" vertical="center" wrapText="1"/>
    </xf>
    <xf numFmtId="3" fontId="0" fillId="0" borderId="0" xfId="2" applyNumberFormat="1" applyFont="1" applyProtection="1"/>
    <xf numFmtId="168" fontId="3" fillId="4" borderId="52" xfId="6" applyNumberFormat="1" applyFont="1" applyFill="1" applyBorder="1" applyAlignment="1" applyProtection="1">
      <alignment horizontal="center"/>
    </xf>
    <xf numFmtId="9" fontId="3" fillId="0" borderId="0" xfId="1" applyFont="1" applyFill="1" applyBorder="1" applyProtection="1"/>
    <xf numFmtId="0" fontId="0" fillId="0" borderId="40" xfId="2" applyFont="1" applyBorder="1" applyProtection="1"/>
    <xf numFmtId="0" fontId="0" fillId="0" borderId="0" xfId="2" applyFont="1" applyAlignment="1" applyProtection="1">
      <alignment horizontal="center"/>
    </xf>
    <xf numFmtId="0" fontId="1" fillId="0" borderId="0" xfId="4" applyFont="1" applyProtection="1"/>
    <xf numFmtId="0" fontId="1" fillId="0" borderId="20" xfId="4" applyFont="1" applyBorder="1" applyProtection="1"/>
    <xf numFmtId="1" fontId="0" fillId="0" borderId="0" xfId="2" applyNumberFormat="1" applyFont="1" applyProtection="1"/>
    <xf numFmtId="167" fontId="1" fillId="0" borderId="0" xfId="4" applyNumberFormat="1" applyFont="1" applyProtection="1"/>
    <xf numFmtId="9" fontId="1" fillId="0" borderId="0" xfId="4" applyNumberFormat="1" applyFont="1" applyProtection="1"/>
    <xf numFmtId="0" fontId="7" fillId="0" borderId="24" xfId="2" applyFont="1" applyBorder="1" applyProtection="1"/>
    <xf numFmtId="0" fontId="7" fillId="0" borderId="25" xfId="2" applyFont="1" applyBorder="1" applyProtection="1"/>
    <xf numFmtId="0" fontId="7" fillId="0" borderId="29" xfId="2" applyFont="1" applyBorder="1" applyProtection="1"/>
    <xf numFmtId="1" fontId="7" fillId="4" borderId="63" xfId="6" applyNumberFormat="1" applyFont="1" applyFill="1" applyBorder="1" applyAlignment="1" applyProtection="1">
      <alignment horizontal="center" vertical="center"/>
    </xf>
    <xf numFmtId="0" fontId="15" fillId="4" borderId="64" xfId="2" applyFont="1" applyFill="1" applyBorder="1" applyAlignment="1" applyProtection="1">
      <alignment horizontal="center"/>
    </xf>
    <xf numFmtId="0" fontId="14" fillId="4" borderId="64" xfId="2" applyFont="1" applyFill="1" applyBorder="1" applyAlignment="1" applyProtection="1">
      <alignment horizontal="center"/>
    </xf>
    <xf numFmtId="9" fontId="7" fillId="4" borderId="65" xfId="3" applyFont="1" applyFill="1" applyBorder="1" applyAlignment="1" applyProtection="1">
      <alignment horizontal="center"/>
    </xf>
    <xf numFmtId="9" fontId="0" fillId="0" borderId="24" xfId="3" applyFont="1" applyBorder="1" applyProtection="1"/>
    <xf numFmtId="0" fontId="0" fillId="0" borderId="25" xfId="2" applyFont="1" applyBorder="1" applyProtection="1"/>
    <xf numFmtId="0" fontId="0" fillId="0" borderId="29" xfId="2" applyFont="1" applyBorder="1" applyProtection="1"/>
    <xf numFmtId="0" fontId="7" fillId="3" borderId="112" xfId="2" applyFont="1" applyFill="1" applyBorder="1" applyProtection="1"/>
    <xf numFmtId="0" fontId="7" fillId="3" borderId="113" xfId="2" applyFont="1" applyFill="1" applyBorder="1" applyProtection="1"/>
    <xf numFmtId="0" fontId="0" fillId="0" borderId="28" xfId="2" applyFont="1" applyBorder="1" applyProtection="1"/>
    <xf numFmtId="0" fontId="0" fillId="0" borderId="41" xfId="2" applyFont="1" applyBorder="1" applyProtection="1"/>
    <xf numFmtId="0" fontId="0" fillId="0" borderId="42" xfId="2" applyFont="1" applyBorder="1" applyProtection="1"/>
    <xf numFmtId="0" fontId="7" fillId="4" borderId="16" xfId="2" applyFont="1" applyFill="1" applyBorder="1" applyAlignment="1" applyProtection="1">
      <alignment horizontal="center" vertical="center"/>
    </xf>
    <xf numFmtId="0" fontId="24" fillId="0" borderId="25" xfId="2" applyFont="1" applyBorder="1" applyAlignment="1" applyProtection="1">
      <alignment vertical="center"/>
    </xf>
    <xf numFmtId="0" fontId="7" fillId="0" borderId="25" xfId="2" applyFont="1" applyBorder="1" applyAlignment="1" applyProtection="1">
      <alignment horizontal="center" vertical="center"/>
    </xf>
    <xf numFmtId="0" fontId="7" fillId="2" borderId="77" xfId="2" applyFont="1" applyFill="1" applyBorder="1" applyAlignment="1" applyProtection="1">
      <alignment horizontal="center" vertical="center"/>
    </xf>
    <xf numFmtId="0" fontId="0" fillId="0" borderId="0" xfId="2" applyFont="1" applyAlignment="1" applyProtection="1">
      <alignment horizontal="center" vertical="center"/>
    </xf>
    <xf numFmtId="0" fontId="9" fillId="0" borderId="121" xfId="2" applyFont="1" applyBorder="1" applyAlignment="1" applyProtection="1">
      <alignment horizontal="center"/>
    </xf>
    <xf numFmtId="0" fontId="9" fillId="0" borderId="122" xfId="2" applyFont="1" applyBorder="1" applyAlignment="1" applyProtection="1">
      <alignment horizontal="center"/>
    </xf>
    <xf numFmtId="0" fontId="7" fillId="3" borderId="38" xfId="2" applyFont="1" applyFill="1" applyBorder="1" applyAlignment="1" applyProtection="1">
      <alignment horizontal="center"/>
    </xf>
    <xf numFmtId="0" fontId="7" fillId="3" borderId="39" xfId="2" applyFont="1" applyFill="1" applyBorder="1" applyAlignment="1" applyProtection="1">
      <alignment horizontal="center"/>
    </xf>
    <xf numFmtId="0" fontId="0" fillId="4" borderId="99" xfId="2" applyFont="1" applyFill="1" applyBorder="1" applyProtection="1"/>
    <xf numFmtId="0" fontId="0" fillId="4" borderId="31" xfId="2" applyFont="1" applyFill="1" applyBorder="1" applyProtection="1"/>
    <xf numFmtId="0" fontId="7" fillId="4" borderId="5" xfId="2" applyFont="1" applyFill="1" applyBorder="1" applyAlignment="1" applyProtection="1">
      <alignment horizontal="center"/>
    </xf>
    <xf numFmtId="0" fontId="9" fillId="0" borderId="123" xfId="2" applyFont="1" applyBorder="1" applyAlignment="1" applyProtection="1">
      <alignment horizontal="center"/>
    </xf>
    <xf numFmtId="0" fontId="27" fillId="6" borderId="1" xfId="2" applyFont="1" applyFill="1" applyBorder="1" applyAlignment="1" applyProtection="1">
      <alignment horizontal="center"/>
      <protection locked="0"/>
    </xf>
    <xf numFmtId="0" fontId="25" fillId="0" borderId="26" xfId="2" applyFont="1" applyFill="1" applyBorder="1" applyAlignment="1" applyProtection="1">
      <alignment vertical="center"/>
    </xf>
    <xf numFmtId="0" fontId="25" fillId="0" borderId="27" xfId="2" applyFont="1" applyFill="1" applyBorder="1" applyAlignment="1" applyProtection="1">
      <alignment vertical="center"/>
    </xf>
    <xf numFmtId="0" fontId="29" fillId="0" borderId="0" xfId="2" applyFont="1" applyAlignment="1" applyProtection="1">
      <alignment horizontal="center" vertical="center"/>
    </xf>
    <xf numFmtId="3" fontId="5" fillId="10" borderId="4" xfId="2" applyNumberFormat="1" applyFont="1" applyFill="1" applyBorder="1" applyAlignment="1" applyProtection="1">
      <alignment horizontal="center" vertical="center"/>
      <protection locked="0"/>
    </xf>
    <xf numFmtId="0" fontId="0" fillId="0" borderId="0" xfId="2" applyFont="1" applyAlignment="1" applyProtection="1">
      <alignment wrapText="1"/>
    </xf>
    <xf numFmtId="0" fontId="3" fillId="9" borderId="87" xfId="0" applyFont="1" applyFill="1" applyBorder="1" applyAlignment="1" applyProtection="1">
      <alignment horizontal="center" vertical="center" wrapText="1"/>
    </xf>
    <xf numFmtId="0" fontId="3" fillId="9" borderId="8" xfId="0" applyFont="1" applyFill="1" applyBorder="1" applyAlignment="1" applyProtection="1">
      <alignment horizontal="center" vertical="center" wrapText="1"/>
    </xf>
    <xf numFmtId="49" fontId="3" fillId="9" borderId="8" xfId="0" applyNumberFormat="1" applyFont="1" applyFill="1" applyBorder="1" applyAlignment="1" applyProtection="1">
      <alignment horizontal="center" vertical="center" wrapText="1"/>
    </xf>
    <xf numFmtId="0" fontId="3" fillId="9" borderId="89" xfId="0" applyFont="1" applyFill="1" applyBorder="1" applyAlignment="1" applyProtection="1">
      <alignment horizontal="center" vertical="center" wrapText="1"/>
    </xf>
    <xf numFmtId="0" fontId="28" fillId="3" borderId="55" xfId="2" applyFont="1" applyFill="1" applyBorder="1" applyAlignment="1" applyProtection="1">
      <alignment horizontal="center" vertical="center" wrapText="1"/>
    </xf>
    <xf numFmtId="0" fontId="28" fillId="3" borderId="6" xfId="2" applyFont="1" applyFill="1" applyBorder="1" applyAlignment="1" applyProtection="1">
      <alignment horizontal="center" vertical="center" wrapText="1"/>
    </xf>
    <xf numFmtId="0" fontId="3" fillId="0" borderId="0" xfId="2" applyFont="1" applyProtection="1"/>
    <xf numFmtId="0" fontId="9" fillId="18" borderId="8" xfId="2" applyFont="1" applyFill="1" applyBorder="1" applyAlignment="1" applyProtection="1">
      <alignment horizontal="center" vertical="center" wrapText="1"/>
    </xf>
    <xf numFmtId="0" fontId="8" fillId="18" borderId="8" xfId="2" applyFont="1" applyFill="1" applyBorder="1" applyAlignment="1" applyProtection="1">
      <alignment horizontal="center" vertical="center" wrapText="1"/>
    </xf>
    <xf numFmtId="3" fontId="31" fillId="6" borderId="4" xfId="2" applyNumberFormat="1" applyFont="1" applyFill="1" applyBorder="1" applyAlignment="1" applyProtection="1">
      <alignment horizontal="center" vertical="center"/>
      <protection locked="0"/>
    </xf>
    <xf numFmtId="0" fontId="7" fillId="0" borderId="0" xfId="2" applyFont="1" applyAlignment="1" applyProtection="1">
      <alignment horizontal="right"/>
    </xf>
    <xf numFmtId="167" fontId="7" fillId="0" borderId="0" xfId="1" applyNumberFormat="1" applyFont="1" applyAlignment="1" applyProtection="1">
      <alignment horizontal="center"/>
    </xf>
    <xf numFmtId="0" fontId="8" fillId="18" borderId="8" xfId="2" applyFont="1" applyFill="1" applyBorder="1" applyAlignment="1" applyProtection="1">
      <alignment horizontal="center" vertical="center" wrapText="1"/>
    </xf>
    <xf numFmtId="0" fontId="28" fillId="18" borderId="8" xfId="2" applyFont="1" applyFill="1" applyBorder="1" applyAlignment="1" applyProtection="1">
      <alignment horizontal="center" vertical="center" wrapText="1"/>
    </xf>
    <xf numFmtId="0" fontId="28" fillId="18" borderId="134" xfId="2" applyFont="1" applyFill="1" applyBorder="1" applyAlignment="1" applyProtection="1">
      <alignment horizontal="center" vertical="center" wrapText="1"/>
    </xf>
    <xf numFmtId="0" fontId="0" fillId="6" borderId="22" xfId="2" applyFont="1" applyFill="1" applyBorder="1" applyAlignment="1" applyProtection="1">
      <alignment horizontal="left" vertical="center"/>
      <protection locked="0"/>
    </xf>
    <xf numFmtId="0" fontId="0" fillId="6" borderId="1" xfId="2" applyFont="1" applyFill="1" applyBorder="1" applyAlignment="1" applyProtection="1">
      <alignment horizontal="left" vertical="center"/>
      <protection locked="0"/>
    </xf>
    <xf numFmtId="0" fontId="0" fillId="6" borderId="3" xfId="2" applyFont="1" applyFill="1" applyBorder="1" applyAlignment="1" applyProtection="1">
      <alignment horizontal="left" vertical="center"/>
      <protection locked="0"/>
    </xf>
    <xf numFmtId="0" fontId="0" fillId="6" borderId="83" xfId="2" applyFont="1" applyFill="1" applyBorder="1" applyAlignment="1" applyProtection="1">
      <alignment horizontal="left" vertical="center"/>
      <protection locked="0"/>
    </xf>
    <xf numFmtId="0" fontId="0" fillId="6" borderId="54" xfId="2" applyFont="1" applyFill="1" applyBorder="1" applyAlignment="1" applyProtection="1">
      <alignment horizontal="left" vertical="center"/>
      <protection locked="0"/>
    </xf>
    <xf numFmtId="0" fontId="0" fillId="6" borderId="82" xfId="2" applyFont="1" applyFill="1" applyBorder="1" applyAlignment="1" applyProtection="1">
      <alignment horizontal="center" vertical="center"/>
      <protection locked="0"/>
    </xf>
    <xf numFmtId="0" fontId="0" fillId="6" borderId="8" xfId="2" applyFont="1" applyFill="1" applyBorder="1" applyAlignment="1" applyProtection="1">
      <alignment horizontal="center" vertical="center"/>
      <protection locked="0"/>
    </xf>
    <xf numFmtId="0" fontId="0" fillId="6" borderId="84" xfId="2" applyFont="1" applyFill="1" applyBorder="1" applyAlignment="1" applyProtection="1">
      <alignment horizontal="center" vertical="center"/>
      <protection locked="0"/>
    </xf>
    <xf numFmtId="0" fontId="0" fillId="6" borderId="11" xfId="2" applyFont="1" applyFill="1" applyBorder="1" applyAlignment="1" applyProtection="1">
      <alignment horizontal="center" vertical="center"/>
      <protection locked="0"/>
    </xf>
    <xf numFmtId="0" fontId="30" fillId="17" borderId="13" xfId="2" applyFont="1" applyFill="1" applyBorder="1" applyAlignment="1" applyProtection="1">
      <alignment horizontal="center" vertical="center"/>
    </xf>
    <xf numFmtId="0" fontId="30" fillId="17" borderId="14" xfId="2" applyFont="1" applyFill="1" applyBorder="1" applyAlignment="1" applyProtection="1">
      <alignment horizontal="center" vertical="center"/>
    </xf>
    <xf numFmtId="0" fontId="30" fillId="17" borderId="15" xfId="2" applyFont="1" applyFill="1" applyBorder="1" applyAlignment="1" applyProtection="1">
      <alignment horizontal="center" vertical="center"/>
    </xf>
    <xf numFmtId="0" fontId="9" fillId="18" borderId="8" xfId="2" applyFont="1" applyFill="1" applyBorder="1" applyAlignment="1" applyProtection="1">
      <alignment horizontal="center" vertical="center" wrapText="1"/>
    </xf>
    <xf numFmtId="0" fontId="11" fillId="4" borderId="5" xfId="2" applyFont="1" applyFill="1" applyBorder="1" applyAlignment="1" applyProtection="1">
      <alignment horizontal="center" vertical="center"/>
    </xf>
    <xf numFmtId="0" fontId="11" fillId="4" borderId="11" xfId="2" applyFont="1" applyFill="1" applyBorder="1" applyAlignment="1" applyProtection="1">
      <alignment horizontal="center" vertical="center"/>
    </xf>
    <xf numFmtId="0" fontId="26" fillId="4" borderId="5" xfId="2" applyFont="1" applyFill="1" applyBorder="1" applyAlignment="1" applyProtection="1">
      <alignment horizontal="center" vertical="center" wrapText="1"/>
    </xf>
    <xf numFmtId="0" fontId="26" fillId="4" borderId="11" xfId="2" applyFont="1" applyFill="1" applyBorder="1" applyAlignment="1" applyProtection="1">
      <alignment horizontal="center" vertical="center" wrapText="1"/>
    </xf>
    <xf numFmtId="0" fontId="11" fillId="6" borderId="5" xfId="2" applyFont="1" applyFill="1" applyBorder="1" applyAlignment="1" applyProtection="1">
      <alignment horizontal="left" vertical="center"/>
      <protection locked="0"/>
    </xf>
    <xf numFmtId="0" fontId="11" fillId="6" borderId="11" xfId="2" applyFont="1" applyFill="1" applyBorder="1" applyAlignment="1" applyProtection="1">
      <alignment horizontal="left" vertical="center"/>
      <protection locked="0"/>
    </xf>
    <xf numFmtId="0" fontId="4" fillId="6" borderId="5" xfId="2" applyFont="1" applyFill="1" applyBorder="1" applyAlignment="1" applyProtection="1">
      <alignment horizontal="center" vertical="center"/>
      <protection locked="0"/>
    </xf>
    <xf numFmtId="0" fontId="4" fillId="6" borderId="11" xfId="2" applyFont="1" applyFill="1" applyBorder="1" applyAlignment="1" applyProtection="1">
      <alignment horizontal="center" vertical="center"/>
      <protection locked="0"/>
    </xf>
    <xf numFmtId="0" fontId="9" fillId="18" borderId="133" xfId="2" applyFont="1" applyFill="1" applyBorder="1" applyAlignment="1" applyProtection="1">
      <alignment horizontal="center" vertical="center"/>
    </xf>
    <xf numFmtId="0" fontId="9" fillId="18" borderId="8" xfId="2" applyFont="1" applyFill="1" applyBorder="1" applyAlignment="1" applyProtection="1">
      <alignment horizontal="center" vertical="center"/>
    </xf>
    <xf numFmtId="0" fontId="8" fillId="18" borderId="8" xfId="2" applyFont="1" applyFill="1" applyBorder="1" applyAlignment="1" applyProtection="1">
      <alignment horizontal="center" vertical="center" wrapText="1"/>
    </xf>
    <xf numFmtId="0" fontId="12" fillId="5" borderId="0" xfId="2" applyFont="1" applyFill="1" applyAlignment="1" applyProtection="1">
      <alignment horizontal="center"/>
    </xf>
    <xf numFmtId="0" fontId="6" fillId="3" borderId="7" xfId="2" applyFont="1" applyFill="1" applyBorder="1" applyAlignment="1" applyProtection="1">
      <alignment horizontal="center" vertical="center" wrapText="1"/>
    </xf>
    <xf numFmtId="0" fontId="6" fillId="3" borderId="99" xfId="2" applyFont="1" applyFill="1" applyBorder="1" applyAlignment="1" applyProtection="1">
      <alignment horizontal="center" vertical="center" wrapText="1"/>
    </xf>
    <xf numFmtId="0" fontId="6" fillId="3" borderId="31" xfId="2" applyFont="1" applyFill="1" applyBorder="1" applyAlignment="1" applyProtection="1">
      <alignment horizontal="center" vertical="center" wrapText="1"/>
    </xf>
    <xf numFmtId="0" fontId="8" fillId="3" borderId="97" xfId="2" applyFont="1" applyFill="1" applyBorder="1" applyAlignment="1" applyProtection="1">
      <alignment horizontal="center" vertical="center" wrapText="1"/>
    </xf>
    <xf numFmtId="0" fontId="8" fillId="3" borderId="88" xfId="2" applyFont="1" applyFill="1" applyBorder="1" applyAlignment="1" applyProtection="1">
      <alignment horizontal="center" vertical="center" wrapText="1"/>
    </xf>
    <xf numFmtId="0" fontId="8" fillId="3" borderId="128" xfId="2" applyFont="1" applyFill="1" applyBorder="1" applyAlignment="1" applyProtection="1">
      <alignment horizontal="center" vertical="center" wrapText="1"/>
    </xf>
    <xf numFmtId="0" fontId="8" fillId="3" borderId="89" xfId="2" applyFont="1" applyFill="1" applyBorder="1" applyAlignment="1" applyProtection="1">
      <alignment horizontal="center" vertical="center" wrapText="1"/>
    </xf>
    <xf numFmtId="0" fontId="8" fillId="3" borderId="34" xfId="2" applyFont="1" applyFill="1" applyBorder="1" applyAlignment="1" applyProtection="1">
      <alignment horizontal="center" vertical="center" wrapText="1"/>
    </xf>
    <xf numFmtId="0" fontId="8" fillId="3" borderId="47" xfId="2" applyFont="1" applyFill="1" applyBorder="1" applyAlignment="1" applyProtection="1">
      <alignment horizontal="center" vertical="center" wrapText="1"/>
    </xf>
    <xf numFmtId="0" fontId="3" fillId="9" borderId="87" xfId="0" applyFont="1" applyFill="1" applyBorder="1" applyAlignment="1" applyProtection="1">
      <alignment horizontal="center" vertical="center" wrapText="1"/>
    </xf>
    <xf numFmtId="0" fontId="3" fillId="9" borderId="88" xfId="0" applyFont="1" applyFill="1" applyBorder="1" applyAlignment="1" applyProtection="1">
      <alignment horizontal="center" vertical="center" wrapText="1"/>
    </xf>
    <xf numFmtId="0" fontId="3" fillId="9" borderId="89" xfId="0" applyFont="1" applyFill="1" applyBorder="1" applyAlignment="1" applyProtection="1">
      <alignment horizontal="center" vertical="center" wrapText="1"/>
    </xf>
    <xf numFmtId="0" fontId="4" fillId="6" borderId="10" xfId="2" applyFont="1" applyFill="1" applyBorder="1" applyAlignment="1" applyProtection="1">
      <alignment horizontal="center" vertical="center"/>
      <protection locked="0"/>
    </xf>
    <xf numFmtId="0" fontId="4" fillId="6" borderId="12" xfId="2" applyFont="1" applyFill="1" applyBorder="1" applyAlignment="1" applyProtection="1">
      <alignment horizontal="center" vertical="center"/>
      <protection locked="0"/>
    </xf>
    <xf numFmtId="0" fontId="5" fillId="6" borderId="5" xfId="2" applyFont="1" applyFill="1" applyBorder="1" applyAlignment="1" applyProtection="1">
      <alignment horizontal="center" vertical="center"/>
      <protection locked="0"/>
    </xf>
    <xf numFmtId="0" fontId="5" fillId="6" borderId="11" xfId="2" applyFont="1" applyFill="1" applyBorder="1" applyAlignment="1" applyProtection="1">
      <alignment horizontal="center" vertical="center"/>
      <protection locked="0"/>
    </xf>
    <xf numFmtId="0" fontId="12" fillId="5" borderId="40" xfId="2" applyFont="1" applyFill="1" applyBorder="1" applyAlignment="1" applyProtection="1">
      <alignment horizontal="center"/>
    </xf>
    <xf numFmtId="0" fontId="12" fillId="5" borderId="0" xfId="2" applyFont="1" applyFill="1" applyBorder="1" applyAlignment="1" applyProtection="1">
      <alignment horizontal="center"/>
    </xf>
    <xf numFmtId="0" fontId="12" fillId="5" borderId="131" xfId="2" applyFont="1" applyFill="1" applyBorder="1" applyAlignment="1" applyProtection="1">
      <alignment horizontal="center"/>
    </xf>
    <xf numFmtId="0" fontId="12" fillId="5" borderId="41" xfId="2" applyFont="1" applyFill="1" applyBorder="1" applyAlignment="1" applyProtection="1">
      <alignment horizontal="center"/>
    </xf>
    <xf numFmtId="0" fontId="12" fillId="5" borderId="42" xfId="2" applyFont="1" applyFill="1" applyBorder="1" applyAlignment="1" applyProtection="1">
      <alignment horizontal="center"/>
    </xf>
    <xf numFmtId="0" fontId="12" fillId="5" borderId="130" xfId="2" applyFont="1" applyFill="1" applyBorder="1" applyAlignment="1" applyProtection="1">
      <alignment horizontal="center"/>
    </xf>
    <xf numFmtId="0" fontId="12" fillId="5" borderId="132" xfId="2" applyFont="1" applyFill="1" applyBorder="1" applyAlignment="1" applyProtection="1">
      <alignment horizontal="center"/>
    </xf>
    <xf numFmtId="0" fontId="12" fillId="5" borderId="25" xfId="2" applyFont="1" applyFill="1" applyBorder="1" applyAlignment="1" applyProtection="1">
      <alignment horizontal="center"/>
    </xf>
    <xf numFmtId="0" fontId="11" fillId="6" borderId="9" xfId="2" applyFont="1" applyFill="1" applyBorder="1" applyAlignment="1" applyProtection="1">
      <alignment horizontal="center" vertical="center"/>
      <protection locked="0"/>
    </xf>
    <xf numFmtId="0" fontId="11" fillId="6" borderId="5" xfId="2" applyFont="1" applyFill="1" applyBorder="1" applyAlignment="1" applyProtection="1">
      <alignment horizontal="center" vertical="center"/>
      <protection locked="0"/>
    </xf>
    <xf numFmtId="0" fontId="11" fillId="6" borderId="135" xfId="2" applyFont="1" applyFill="1" applyBorder="1" applyAlignment="1" applyProtection="1">
      <alignment horizontal="center" vertical="center"/>
      <protection locked="0"/>
    </xf>
    <xf numFmtId="0" fontId="11" fillId="6" borderId="11" xfId="2" applyFont="1" applyFill="1" applyBorder="1" applyAlignment="1" applyProtection="1">
      <alignment horizontal="center" vertical="center"/>
      <protection locked="0"/>
    </xf>
    <xf numFmtId="3" fontId="11" fillId="6" borderId="5" xfId="2" applyNumberFormat="1" applyFont="1" applyFill="1" applyBorder="1" applyAlignment="1" applyProtection="1">
      <alignment horizontal="center" vertical="center"/>
      <protection locked="0"/>
    </xf>
    <xf numFmtId="0" fontId="1" fillId="3" borderId="54" xfId="2" applyFont="1" applyFill="1" applyBorder="1" applyAlignment="1" applyProtection="1">
      <alignment horizontal="center" vertical="center" wrapText="1"/>
    </xf>
    <xf numFmtId="0" fontId="1" fillId="3" borderId="53" xfId="2" applyFont="1" applyFill="1" applyBorder="1" applyAlignment="1" applyProtection="1">
      <alignment horizontal="center" vertical="center" wrapText="1"/>
    </xf>
    <xf numFmtId="0" fontId="7" fillId="4" borderId="61" xfId="2" applyFont="1" applyFill="1" applyBorder="1" applyAlignment="1" applyProtection="1">
      <alignment horizontal="center"/>
    </xf>
    <xf numFmtId="0" fontId="7" fillId="4" borderId="96" xfId="2" applyFont="1" applyFill="1" applyBorder="1" applyAlignment="1" applyProtection="1">
      <alignment horizontal="center"/>
    </xf>
    <xf numFmtId="0" fontId="13" fillId="5" borderId="43" xfId="2" applyFont="1" applyFill="1" applyBorder="1" applyAlignment="1" applyProtection="1">
      <alignment horizontal="center"/>
    </xf>
    <xf numFmtId="0" fontId="13" fillId="5" borderId="44" xfId="2" applyFont="1" applyFill="1" applyBorder="1" applyAlignment="1" applyProtection="1">
      <alignment horizontal="center"/>
    </xf>
    <xf numFmtId="0" fontId="13" fillId="5" borderId="45" xfId="2" applyFont="1" applyFill="1" applyBorder="1" applyAlignment="1" applyProtection="1">
      <alignment horizontal="center"/>
    </xf>
    <xf numFmtId="0" fontId="13" fillId="5" borderId="93" xfId="2" applyFont="1" applyFill="1" applyBorder="1" applyAlignment="1" applyProtection="1">
      <alignment horizontal="center"/>
    </xf>
    <xf numFmtId="0" fontId="13" fillId="5" borderId="94" xfId="2" applyFont="1" applyFill="1" applyBorder="1" applyAlignment="1" applyProtection="1">
      <alignment horizontal="center"/>
    </xf>
    <xf numFmtId="0" fontId="13" fillId="5" borderId="95" xfId="2" applyFont="1" applyFill="1" applyBorder="1" applyAlignment="1" applyProtection="1">
      <alignment horizontal="center"/>
    </xf>
    <xf numFmtId="0" fontId="1" fillId="10" borderId="72" xfId="0" applyFont="1" applyFill="1" applyBorder="1" applyAlignment="1" applyProtection="1">
      <alignment horizontal="center" vertical="center" wrapText="1"/>
    </xf>
    <xf numFmtId="0" fontId="1" fillId="10" borderId="31" xfId="0" applyFont="1" applyFill="1" applyBorder="1" applyAlignment="1" applyProtection="1">
      <alignment horizontal="center" vertical="center" wrapText="1"/>
    </xf>
    <xf numFmtId="0" fontId="1" fillId="10" borderId="7" xfId="0" applyFont="1" applyFill="1" applyBorder="1" applyAlignment="1" applyProtection="1">
      <alignment horizontal="center" vertical="center" wrapText="1"/>
    </xf>
    <xf numFmtId="0" fontId="1" fillId="10" borderId="92" xfId="0" applyFont="1" applyFill="1" applyBorder="1" applyAlignment="1" applyProtection="1">
      <alignment horizontal="center" vertical="center" wrapText="1"/>
    </xf>
    <xf numFmtId="0" fontId="12" fillId="5" borderId="48" xfId="2" applyFont="1" applyFill="1" applyBorder="1" applyAlignment="1" applyProtection="1">
      <alignment horizontal="center"/>
    </xf>
    <xf numFmtId="0" fontId="12" fillId="5" borderId="129" xfId="2" applyFont="1" applyFill="1" applyBorder="1" applyAlignment="1" applyProtection="1">
      <alignment horizontal="center"/>
    </xf>
    <xf numFmtId="0" fontId="20" fillId="6" borderId="73" xfId="2" applyFont="1" applyFill="1" applyBorder="1" applyAlignment="1" applyProtection="1">
      <alignment horizontal="center"/>
      <protection locked="0"/>
    </xf>
    <xf numFmtId="0" fontId="20" fillId="6" borderId="74" xfId="2" applyFont="1" applyFill="1" applyBorder="1" applyAlignment="1" applyProtection="1">
      <alignment horizontal="center"/>
      <protection locked="0"/>
    </xf>
    <xf numFmtId="0" fontId="20" fillId="6" borderId="76" xfId="2" applyFont="1" applyFill="1" applyBorder="1" applyAlignment="1" applyProtection="1">
      <alignment horizontal="center"/>
      <protection locked="0"/>
    </xf>
    <xf numFmtId="0" fontId="20" fillId="6" borderId="91" xfId="2" applyFont="1" applyFill="1" applyBorder="1" applyAlignment="1" applyProtection="1">
      <alignment horizontal="center"/>
      <protection locked="0"/>
    </xf>
    <xf numFmtId="167" fontId="32" fillId="16" borderId="17" xfId="1" applyNumberFormat="1" applyFont="1" applyFill="1" applyBorder="1" applyAlignment="1" applyProtection="1">
      <alignment horizontal="center" vertical="center"/>
    </xf>
    <xf numFmtId="167" fontId="32" fillId="16" borderId="18" xfId="1" applyNumberFormat="1" applyFont="1" applyFill="1" applyBorder="1" applyAlignment="1" applyProtection="1">
      <alignment horizontal="center" vertical="center"/>
    </xf>
    <xf numFmtId="167" fontId="32" fillId="16" borderId="33" xfId="1" applyNumberFormat="1" applyFont="1" applyFill="1" applyBorder="1" applyAlignment="1" applyProtection="1">
      <alignment horizontal="center" vertical="center"/>
    </xf>
    <xf numFmtId="167" fontId="6" fillId="15" borderId="17" xfId="1" applyNumberFormat="1" applyFont="1" applyFill="1" applyBorder="1" applyAlignment="1" applyProtection="1">
      <alignment horizontal="center" vertical="center"/>
    </xf>
    <xf numFmtId="167" fontId="6" fillId="15" borderId="18" xfId="1" applyNumberFormat="1" applyFont="1" applyFill="1" applyBorder="1" applyAlignment="1" applyProtection="1">
      <alignment horizontal="center" vertical="center"/>
    </xf>
    <xf numFmtId="167" fontId="6" fillId="15" borderId="33" xfId="1" applyNumberFormat="1" applyFont="1" applyFill="1" applyBorder="1" applyAlignment="1" applyProtection="1">
      <alignment horizontal="center" vertical="center"/>
    </xf>
    <xf numFmtId="167" fontId="6" fillId="15" borderId="19" xfId="1" applyNumberFormat="1" applyFont="1" applyFill="1" applyBorder="1" applyAlignment="1" applyProtection="1">
      <alignment horizontal="center" vertical="center"/>
    </xf>
    <xf numFmtId="3" fontId="5" fillId="4" borderId="32" xfId="2" applyNumberFormat="1" applyFont="1" applyFill="1" applyBorder="1" applyAlignment="1" applyProtection="1">
      <alignment horizontal="center" vertical="center"/>
    </xf>
    <xf numFmtId="3" fontId="5" fillId="4" borderId="37" xfId="2" applyNumberFormat="1" applyFont="1" applyFill="1" applyBorder="1" applyAlignment="1" applyProtection="1">
      <alignment horizontal="center" vertical="center"/>
    </xf>
    <xf numFmtId="0" fontId="0" fillId="6" borderId="49" xfId="2" applyFont="1" applyFill="1" applyBorder="1" applyAlignment="1" applyProtection="1">
      <alignment horizontal="left" vertical="center"/>
      <protection locked="0"/>
    </xf>
    <xf numFmtId="0" fontId="0" fillId="6" borderId="52" xfId="2" applyFont="1" applyFill="1" applyBorder="1" applyAlignment="1" applyProtection="1">
      <alignment horizontal="left" vertical="center"/>
      <protection locked="0"/>
    </xf>
    <xf numFmtId="0" fontId="0" fillId="6" borderId="36" xfId="2" applyFont="1" applyFill="1" applyBorder="1" applyAlignment="1" applyProtection="1">
      <alignment horizontal="left" vertical="center"/>
      <protection locked="0"/>
    </xf>
    <xf numFmtId="0" fontId="0" fillId="6" borderId="5" xfId="2" applyFont="1" applyFill="1" applyBorder="1" applyAlignment="1" applyProtection="1">
      <alignment horizontal="left" vertical="center"/>
      <protection locked="0"/>
    </xf>
    <xf numFmtId="0" fontId="0" fillId="6" borderId="10" xfId="2" applyFont="1" applyFill="1" applyBorder="1" applyAlignment="1" applyProtection="1">
      <alignment horizontal="left" vertical="center"/>
      <protection locked="0"/>
    </xf>
    <xf numFmtId="0" fontId="7" fillId="3" borderId="26" xfId="2" applyFont="1" applyFill="1" applyBorder="1" applyAlignment="1" applyProtection="1">
      <alignment horizontal="center"/>
    </xf>
    <xf numFmtId="0" fontId="7" fillId="3" borderId="27" xfId="2" applyFont="1" applyFill="1" applyBorder="1" applyAlignment="1" applyProtection="1">
      <alignment horizontal="center"/>
    </xf>
    <xf numFmtId="0" fontId="7" fillId="3" borderId="111" xfId="2" applyFont="1" applyFill="1" applyBorder="1" applyAlignment="1" applyProtection="1">
      <alignment horizontal="center"/>
    </xf>
    <xf numFmtId="0" fontId="7" fillId="3" borderId="86" xfId="2" applyFont="1" applyFill="1" applyBorder="1" applyAlignment="1" applyProtection="1">
      <alignment horizontal="center"/>
    </xf>
    <xf numFmtId="0" fontId="7" fillId="3" borderId="14" xfId="2" applyFont="1" applyFill="1" applyBorder="1" applyAlignment="1" applyProtection="1">
      <alignment horizontal="center"/>
    </xf>
    <xf numFmtId="0" fontId="7" fillId="3" borderId="15" xfId="2" applyFont="1" applyFill="1" applyBorder="1" applyAlignment="1" applyProtection="1">
      <alignment horizontal="center"/>
    </xf>
    <xf numFmtId="0" fontId="0" fillId="6" borderId="80" xfId="2" applyFont="1" applyFill="1" applyBorder="1" applyAlignment="1" applyProtection="1">
      <alignment horizontal="left" vertical="center"/>
      <protection locked="0"/>
    </xf>
    <xf numFmtId="0" fontId="0" fillId="6" borderId="81" xfId="2" applyFont="1" applyFill="1" applyBorder="1" applyAlignment="1" applyProtection="1">
      <alignment horizontal="left" vertical="center"/>
      <protection locked="0"/>
    </xf>
    <xf numFmtId="0" fontId="0" fillId="6" borderId="98" xfId="2" applyFont="1" applyFill="1" applyBorder="1" applyAlignment="1" applyProtection="1">
      <alignment horizontal="left" vertical="center"/>
      <protection locked="0"/>
    </xf>
    <xf numFmtId="0" fontId="0" fillId="6" borderId="124" xfId="2" applyFont="1" applyFill="1" applyBorder="1" applyAlignment="1" applyProtection="1">
      <alignment horizontal="left" vertical="center"/>
      <protection locked="0"/>
    </xf>
    <xf numFmtId="0" fontId="0" fillId="6" borderId="27" xfId="2" applyFont="1" applyFill="1" applyBorder="1" applyAlignment="1" applyProtection="1">
      <alignment horizontal="left" vertical="center"/>
      <protection locked="0"/>
    </xf>
    <xf numFmtId="0" fontId="0" fillId="6" borderId="28" xfId="2" applyFont="1" applyFill="1" applyBorder="1" applyAlignment="1" applyProtection="1">
      <alignment horizontal="left" vertical="center"/>
      <protection locked="0"/>
    </xf>
    <xf numFmtId="0" fontId="0" fillId="6" borderId="61" xfId="2" applyFont="1" applyFill="1" applyBorder="1" applyAlignment="1" applyProtection="1">
      <alignment horizontal="left" vertical="center"/>
      <protection locked="0"/>
    </xf>
    <xf numFmtId="0" fontId="0" fillId="6" borderId="62" xfId="2" applyFont="1" applyFill="1" applyBorder="1" applyAlignment="1" applyProtection="1">
      <alignment horizontal="left" vertical="center"/>
      <protection locked="0"/>
    </xf>
    <xf numFmtId="0" fontId="0" fillId="6" borderId="100" xfId="2" applyFont="1" applyFill="1" applyBorder="1" applyAlignment="1" applyProtection="1">
      <alignment horizontal="left" vertical="center"/>
      <protection locked="0"/>
    </xf>
    <xf numFmtId="0" fontId="0" fillId="6" borderId="11" xfId="2" applyFont="1" applyFill="1" applyBorder="1" applyAlignment="1" applyProtection="1">
      <alignment horizontal="left" vertical="center"/>
      <protection locked="0"/>
    </xf>
    <xf numFmtId="0" fontId="0" fillId="6" borderId="12" xfId="2" applyFont="1" applyFill="1" applyBorder="1" applyAlignment="1" applyProtection="1">
      <alignment horizontal="left" vertical="center"/>
      <protection locked="0"/>
    </xf>
    <xf numFmtId="0" fontId="7" fillId="2" borderId="30" xfId="2" applyFont="1" applyFill="1" applyBorder="1" applyAlignment="1" applyProtection="1">
      <alignment horizontal="center" vertical="center"/>
    </xf>
    <xf numFmtId="0" fontId="7" fillId="2" borderId="14" xfId="2" applyFont="1" applyFill="1" applyBorder="1" applyAlignment="1" applyProtection="1">
      <alignment horizontal="center" vertical="center"/>
    </xf>
    <xf numFmtId="0" fontId="7" fillId="2" borderId="15" xfId="2" applyFont="1" applyFill="1" applyBorder="1" applyAlignment="1" applyProtection="1">
      <alignment horizontal="center" vertical="center"/>
    </xf>
    <xf numFmtId="0" fontId="1" fillId="0" borderId="108" xfId="2" applyFont="1" applyBorder="1" applyAlignment="1" applyProtection="1">
      <alignment horizontal="left"/>
      <protection locked="0"/>
    </xf>
    <xf numFmtId="0" fontId="1" fillId="0" borderId="110" xfId="2" applyFont="1" applyBorder="1" applyAlignment="1" applyProtection="1">
      <alignment horizontal="left"/>
      <protection locked="0"/>
    </xf>
    <xf numFmtId="0" fontId="0" fillId="0" borderId="107" xfId="2" applyFont="1" applyBorder="1" applyAlignment="1" applyProtection="1">
      <alignment horizontal="left"/>
      <protection locked="0"/>
    </xf>
    <xf numFmtId="0" fontId="0" fillId="0" borderId="108" xfId="2" applyFont="1" applyBorder="1" applyAlignment="1" applyProtection="1">
      <alignment horizontal="left"/>
      <protection locked="0"/>
    </xf>
    <xf numFmtId="0" fontId="0" fillId="0" borderId="109" xfId="2" applyFont="1" applyBorder="1" applyAlignment="1" applyProtection="1">
      <alignment horizontal="left"/>
      <protection locked="0"/>
    </xf>
    <xf numFmtId="0" fontId="0" fillId="6" borderId="51" xfId="2" applyFont="1" applyFill="1" applyBorder="1" applyAlignment="1" applyProtection="1">
      <alignment horizontal="center"/>
      <protection locked="0"/>
    </xf>
    <xf numFmtId="0" fontId="0" fillId="6" borderId="50" xfId="2" applyFont="1" applyFill="1" applyBorder="1" applyAlignment="1" applyProtection="1">
      <alignment horizontal="center"/>
      <protection locked="0"/>
    </xf>
    <xf numFmtId="3" fontId="0" fillId="6" borderId="46" xfId="2" applyNumberFormat="1" applyFont="1" applyFill="1" applyBorder="1" applyAlignment="1" applyProtection="1">
      <alignment horizontal="center"/>
      <protection locked="0"/>
    </xf>
    <xf numFmtId="0" fontId="0" fillId="6" borderId="46" xfId="2" applyFont="1" applyFill="1" applyBorder="1" applyAlignment="1" applyProtection="1">
      <alignment horizontal="center"/>
      <protection locked="0"/>
    </xf>
    <xf numFmtId="0" fontId="8" fillId="4" borderId="13" xfId="2" applyFont="1" applyFill="1" applyBorder="1" applyAlignment="1" applyProtection="1">
      <alignment horizontal="center" vertical="center"/>
    </xf>
    <xf numFmtId="0" fontId="8" fillId="4" borderId="14" xfId="2" applyFont="1" applyFill="1" applyBorder="1" applyAlignment="1" applyProtection="1">
      <alignment horizontal="center" vertical="center"/>
    </xf>
    <xf numFmtId="0" fontId="8" fillId="4" borderId="85" xfId="2" applyFont="1" applyFill="1" applyBorder="1" applyAlignment="1" applyProtection="1">
      <alignment horizontal="center" vertical="center"/>
    </xf>
    <xf numFmtId="0" fontId="13" fillId="5" borderId="13" xfId="2" applyFont="1" applyFill="1" applyBorder="1" applyAlignment="1" applyProtection="1">
      <alignment horizontal="center"/>
    </xf>
    <xf numFmtId="0" fontId="13" fillId="5" borderId="14" xfId="2" applyFont="1" applyFill="1" applyBorder="1" applyAlignment="1" applyProtection="1">
      <alignment horizontal="center"/>
    </xf>
    <xf numFmtId="0" fontId="13" fillId="5" borderId="78" xfId="2" applyFont="1" applyFill="1" applyBorder="1" applyAlignment="1" applyProtection="1">
      <alignment horizontal="center"/>
    </xf>
    <xf numFmtId="0" fontId="13" fillId="5" borderId="79" xfId="2" applyFont="1" applyFill="1" applyBorder="1" applyAlignment="1" applyProtection="1">
      <alignment horizontal="center"/>
    </xf>
    <xf numFmtId="0" fontId="13" fillId="5" borderId="15" xfId="2" applyFont="1" applyFill="1" applyBorder="1" applyAlignment="1" applyProtection="1">
      <alignment horizontal="center"/>
    </xf>
    <xf numFmtId="0" fontId="7" fillId="2" borderId="13" xfId="2" applyFont="1" applyFill="1" applyBorder="1" applyAlignment="1" applyProtection="1">
      <alignment horizontal="center" vertical="center"/>
    </xf>
    <xf numFmtId="0" fontId="7" fillId="2" borderId="101" xfId="2" applyFont="1" applyFill="1" applyBorder="1" applyAlignment="1" applyProtection="1">
      <alignment horizontal="center" vertical="center"/>
    </xf>
    <xf numFmtId="0" fontId="7" fillId="3" borderId="75" xfId="2" applyFont="1" applyFill="1" applyBorder="1" applyAlignment="1" applyProtection="1">
      <alignment horizontal="center" vertical="center"/>
    </xf>
    <xf numFmtId="0" fontId="7" fillId="3" borderId="103" xfId="2" applyFont="1" applyFill="1" applyBorder="1" applyAlignment="1" applyProtection="1">
      <alignment horizontal="center" vertical="center"/>
    </xf>
    <xf numFmtId="0" fontId="7" fillId="3" borderId="102" xfId="2" applyFont="1" applyFill="1" applyBorder="1" applyAlignment="1" applyProtection="1">
      <alignment horizontal="center" vertical="center"/>
    </xf>
    <xf numFmtId="0" fontId="7" fillId="2" borderId="79" xfId="2" applyFont="1" applyFill="1" applyBorder="1" applyAlignment="1" applyProtection="1">
      <alignment horizontal="center" vertical="center"/>
    </xf>
    <xf numFmtId="0" fontId="1" fillId="0" borderId="104" xfId="2" applyFont="1" applyBorder="1" applyAlignment="1" applyProtection="1">
      <alignment horizontal="left"/>
      <protection locked="0"/>
    </xf>
    <xf numFmtId="0" fontId="1" fillId="0" borderId="105" xfId="2" applyFont="1" applyBorder="1" applyAlignment="1" applyProtection="1">
      <alignment horizontal="left"/>
      <protection locked="0"/>
    </xf>
    <xf numFmtId="0" fontId="0" fillId="0" borderId="68" xfId="2" applyFont="1" applyBorder="1" applyAlignment="1" applyProtection="1">
      <alignment horizontal="left"/>
      <protection locked="0"/>
    </xf>
    <xf numFmtId="0" fontId="0" fillId="0" borderId="104" xfId="2" applyFont="1" applyBorder="1" applyAlignment="1" applyProtection="1">
      <alignment horizontal="left"/>
      <protection locked="0"/>
    </xf>
    <xf numFmtId="0" fontId="0" fillId="0" borderId="106" xfId="2" applyFont="1" applyBorder="1" applyAlignment="1" applyProtection="1">
      <alignment horizontal="left"/>
      <protection locked="0"/>
    </xf>
    <xf numFmtId="0" fontId="7" fillId="3" borderId="27" xfId="2" applyFont="1" applyFill="1" applyBorder="1" applyAlignment="1" applyProtection="1">
      <alignment horizontal="center" vertical="center"/>
    </xf>
    <xf numFmtId="0" fontId="7" fillId="3" borderId="111" xfId="2" applyFont="1" applyFill="1" applyBorder="1" applyAlignment="1" applyProtection="1">
      <alignment horizontal="center" vertical="center"/>
    </xf>
    <xf numFmtId="0" fontId="7" fillId="3" borderId="112" xfId="2" applyFont="1" applyFill="1" applyBorder="1" applyAlignment="1" applyProtection="1">
      <alignment horizontal="center" vertical="center"/>
    </xf>
    <xf numFmtId="0" fontId="0" fillId="6" borderId="35" xfId="2" applyFont="1" applyFill="1" applyBorder="1" applyAlignment="1" applyProtection="1">
      <alignment horizontal="center"/>
      <protection locked="0"/>
    </xf>
    <xf numFmtId="0" fontId="0" fillId="6" borderId="34" xfId="2" applyFont="1" applyFill="1" applyBorder="1" applyAlignment="1" applyProtection="1">
      <alignment horizontal="center"/>
      <protection locked="0"/>
    </xf>
    <xf numFmtId="0" fontId="0" fillId="6" borderId="5" xfId="2" applyFont="1" applyFill="1" applyBorder="1" applyAlignment="1" applyProtection="1">
      <alignment horizontal="center"/>
      <protection locked="0"/>
    </xf>
    <xf numFmtId="0" fontId="0" fillId="6" borderId="7" xfId="2" applyFont="1" applyFill="1" applyBorder="1" applyAlignment="1" applyProtection="1">
      <alignment horizontal="center"/>
      <protection locked="0"/>
    </xf>
    <xf numFmtId="0" fontId="0" fillId="6" borderId="31" xfId="2" applyFont="1" applyFill="1" applyBorder="1" applyAlignment="1" applyProtection="1">
      <alignment horizontal="center"/>
      <protection locked="0"/>
    </xf>
    <xf numFmtId="0" fontId="0" fillId="0" borderId="114" xfId="2" applyFont="1" applyBorder="1" applyAlignment="1" applyProtection="1">
      <alignment horizontal="left"/>
      <protection locked="0"/>
    </xf>
    <xf numFmtId="0" fontId="0" fillId="0" borderId="115" xfId="2" applyFont="1" applyBorder="1" applyAlignment="1" applyProtection="1">
      <alignment horizontal="left"/>
      <protection locked="0"/>
    </xf>
    <xf numFmtId="0" fontId="0" fillId="0" borderId="116" xfId="2" applyFont="1" applyBorder="1" applyAlignment="1" applyProtection="1">
      <alignment horizontal="left"/>
      <protection locked="0"/>
    </xf>
    <xf numFmtId="0" fontId="13" fillId="5" borderId="42" xfId="2" applyFont="1" applyFill="1" applyBorder="1" applyAlignment="1" applyProtection="1">
      <alignment horizontal="center"/>
    </xf>
    <xf numFmtId="0" fontId="7" fillId="3" borderId="120" xfId="2" applyFont="1" applyFill="1" applyBorder="1" applyAlignment="1" applyProtection="1">
      <alignment horizontal="center"/>
    </xf>
    <xf numFmtId="0" fontId="7" fillId="3" borderId="71" xfId="2" applyFont="1" applyFill="1" applyBorder="1" applyAlignment="1" applyProtection="1">
      <alignment horizontal="center"/>
    </xf>
    <xf numFmtId="0" fontId="21" fillId="13" borderId="125" xfId="0" applyFont="1" applyFill="1" applyBorder="1" applyAlignment="1" applyProtection="1">
      <alignment horizontal="left" vertical="top"/>
      <protection locked="0"/>
    </xf>
    <xf numFmtId="0" fontId="21" fillId="13" borderId="18" xfId="0" applyFont="1" applyFill="1" applyBorder="1" applyAlignment="1" applyProtection="1">
      <alignment horizontal="left" vertical="top"/>
      <protection locked="0"/>
    </xf>
    <xf numFmtId="0" fontId="21" fillId="13" borderId="19" xfId="0" applyFont="1" applyFill="1" applyBorder="1" applyAlignment="1" applyProtection="1">
      <alignment horizontal="left" vertical="top"/>
      <protection locked="0"/>
    </xf>
    <xf numFmtId="0" fontId="21" fillId="13" borderId="23" xfId="0" applyFont="1" applyFill="1" applyBorder="1" applyAlignment="1" applyProtection="1">
      <alignment horizontal="left"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1" fillId="13" borderId="20" xfId="0" applyFont="1" applyFill="1" applyBorder="1" applyAlignment="1" applyProtection="1">
      <alignment horizontal="left" vertical="top"/>
      <protection locked="0"/>
    </xf>
    <xf numFmtId="0" fontId="21" fillId="13" borderId="24" xfId="0" applyFont="1" applyFill="1" applyBorder="1" applyAlignment="1" applyProtection="1">
      <alignment horizontal="left" vertical="top"/>
      <protection locked="0"/>
    </xf>
    <xf numFmtId="0" fontId="21" fillId="13" borderId="25" xfId="0" applyFont="1" applyFill="1" applyBorder="1" applyAlignment="1" applyProtection="1">
      <alignment horizontal="left" vertical="top"/>
      <protection locked="0"/>
    </xf>
    <xf numFmtId="0" fontId="21" fillId="13" borderId="29" xfId="0" applyFont="1" applyFill="1" applyBorder="1" applyAlignment="1" applyProtection="1">
      <alignment horizontal="left" vertical="top"/>
      <protection locked="0"/>
    </xf>
    <xf numFmtId="0" fontId="1" fillId="0" borderId="25" xfId="2" applyFont="1" applyBorder="1" applyAlignment="1" applyProtection="1">
      <alignment horizontal="left"/>
      <protection locked="0"/>
    </xf>
    <xf numFmtId="0" fontId="1" fillId="0" borderId="119" xfId="2" applyFont="1" applyBorder="1" applyAlignment="1" applyProtection="1">
      <alignment horizontal="left"/>
      <protection locked="0"/>
    </xf>
    <xf numFmtId="0" fontId="0" fillId="0" borderId="117" xfId="2" applyFont="1" applyBorder="1" applyAlignment="1" applyProtection="1">
      <alignment horizontal="left"/>
      <protection locked="0"/>
    </xf>
    <xf numFmtId="0" fontId="0" fillId="0" borderId="25" xfId="2" applyFont="1" applyBorder="1" applyAlignment="1" applyProtection="1">
      <alignment horizontal="left"/>
      <protection locked="0"/>
    </xf>
    <xf numFmtId="0" fontId="0" fillId="0" borderId="29" xfId="2" applyFont="1" applyBorder="1" applyAlignment="1" applyProtection="1">
      <alignment horizontal="left"/>
      <protection locked="0"/>
    </xf>
    <xf numFmtId="0" fontId="22" fillId="14" borderId="73" xfId="0" applyFont="1" applyFill="1" applyBorder="1" applyAlignment="1" applyProtection="1">
      <alignment horizontal="left"/>
    </xf>
    <xf numFmtId="0" fontId="22" fillId="14" borderId="90" xfId="0" applyFont="1" applyFill="1" applyBorder="1" applyAlignment="1" applyProtection="1">
      <alignment horizontal="left"/>
    </xf>
    <xf numFmtId="0" fontId="22" fillId="14" borderId="74" xfId="0" applyFont="1" applyFill="1" applyBorder="1" applyAlignment="1" applyProtection="1">
      <alignment horizontal="left"/>
    </xf>
    <xf numFmtId="0" fontId="1" fillId="0" borderId="118" xfId="2" applyFont="1" applyBorder="1" applyAlignment="1" applyProtection="1">
      <alignment horizontal="left"/>
      <protection locked="0"/>
    </xf>
    <xf numFmtId="0" fontId="13" fillId="12" borderId="87" xfId="0" applyFont="1" applyFill="1" applyBorder="1" applyAlignment="1" applyProtection="1">
      <alignment horizontal="center"/>
    </xf>
    <xf numFmtId="0" fontId="13" fillId="12" borderId="88" xfId="0" applyFont="1" applyFill="1" applyBorder="1" applyAlignment="1" applyProtection="1">
      <alignment horizontal="center"/>
    </xf>
    <xf numFmtId="0" fontId="13" fillId="12" borderId="89" xfId="0" applyFont="1" applyFill="1" applyBorder="1" applyAlignment="1" applyProtection="1">
      <alignment horizontal="center"/>
    </xf>
    <xf numFmtId="0" fontId="1" fillId="0" borderId="127" xfId="2" applyFont="1" applyBorder="1" applyAlignment="1" applyProtection="1">
      <alignment horizontal="left"/>
      <protection locked="0"/>
    </xf>
    <xf numFmtId="0" fontId="3" fillId="9" borderId="87" xfId="0" applyFont="1" applyFill="1" applyBorder="1" applyAlignment="1" applyProtection="1">
      <alignment horizontal="center" vertical="center" wrapText="1"/>
      <protection locked="0"/>
    </xf>
    <xf numFmtId="0" fontId="3" fillId="9" borderId="88" xfId="0" applyFont="1" applyFill="1" applyBorder="1" applyAlignment="1" applyProtection="1">
      <alignment horizontal="center" vertical="center" wrapText="1"/>
      <protection locked="0"/>
    </xf>
    <xf numFmtId="0" fontId="3" fillId="9" borderId="89" xfId="0" applyFont="1" applyFill="1" applyBorder="1" applyAlignment="1" applyProtection="1">
      <alignment horizontal="center" vertical="center" wrapText="1"/>
      <protection locked="0"/>
    </xf>
    <xf numFmtId="0" fontId="3" fillId="9" borderId="87" xfId="0" applyFont="1" applyFill="1" applyBorder="1" applyAlignment="1" applyProtection="1">
      <alignment horizontal="center" vertical="center" wrapText="1"/>
      <protection locked="0"/>
    </xf>
    <xf numFmtId="0" fontId="3" fillId="9" borderId="8" xfId="0" applyFont="1" applyFill="1" applyBorder="1" applyAlignment="1" applyProtection="1">
      <alignment horizontal="center" vertical="center" wrapText="1"/>
      <protection locked="0"/>
    </xf>
    <xf numFmtId="49" fontId="3" fillId="9" borderId="8" xfId="0" applyNumberFormat="1" applyFont="1" applyFill="1" applyBorder="1" applyAlignment="1" applyProtection="1">
      <alignment horizontal="center" vertical="center" wrapText="1"/>
      <protection locked="0"/>
    </xf>
    <xf numFmtId="0" fontId="3" fillId="9" borderId="89" xfId="0" applyFont="1" applyFill="1" applyBorder="1" applyAlignment="1" applyProtection="1">
      <alignment horizontal="center" vertical="center" wrapText="1"/>
      <protection locked="0"/>
    </xf>
    <xf numFmtId="0" fontId="1" fillId="10" borderId="72" xfId="0" applyFont="1" applyFill="1" applyBorder="1" applyAlignment="1" applyProtection="1">
      <alignment horizontal="center" vertical="center" wrapText="1"/>
      <protection locked="0"/>
    </xf>
    <xf numFmtId="0" fontId="1" fillId="10" borderId="31" xfId="0" applyFont="1" applyFill="1" applyBorder="1" applyAlignment="1" applyProtection="1">
      <alignment horizontal="center" vertical="center" wrapText="1"/>
      <protection locked="0"/>
    </xf>
    <xf numFmtId="0" fontId="1" fillId="10" borderId="7" xfId="0" applyFont="1" applyFill="1" applyBorder="1" applyAlignment="1" applyProtection="1">
      <alignment horizontal="center" vertical="center" wrapText="1"/>
      <protection locked="0"/>
    </xf>
    <xf numFmtId="0" fontId="1" fillId="10" borderId="92" xfId="0" applyFont="1" applyFill="1" applyBorder="1" applyAlignment="1" applyProtection="1">
      <alignment horizontal="center" vertical="center" wrapText="1"/>
      <protection locked="0"/>
    </xf>
    <xf numFmtId="0" fontId="1" fillId="10" borderId="9" xfId="0" applyFont="1" applyFill="1" applyBorder="1" applyAlignment="1" applyProtection="1">
      <alignment horizontal="center" vertical="center" wrapText="1"/>
      <protection locked="0"/>
    </xf>
    <xf numFmtId="0" fontId="1" fillId="10" borderId="33" xfId="0" applyFont="1" applyFill="1" applyBorder="1" applyAlignment="1" applyProtection="1">
      <alignment horizontal="center" vertical="center" wrapText="1"/>
      <protection locked="0"/>
    </xf>
    <xf numFmtId="0" fontId="1" fillId="10" borderId="5" xfId="0" applyFont="1" applyFill="1" applyBorder="1" applyAlignment="1" applyProtection="1">
      <alignment horizontal="center" vertical="center" wrapText="1"/>
      <protection locked="0"/>
    </xf>
    <xf numFmtId="0" fontId="1" fillId="10" borderId="10" xfId="0" applyFont="1" applyFill="1" applyBorder="1" applyAlignment="1" applyProtection="1">
      <alignment horizontal="center" vertical="center" wrapText="1"/>
      <protection locked="0"/>
    </xf>
    <xf numFmtId="9" fontId="0" fillId="0" borderId="73" xfId="0" applyNumberFormat="1" applyBorder="1" applyAlignment="1" applyProtection="1">
      <alignment horizontal="center" vertical="center"/>
      <protection locked="0"/>
    </xf>
    <xf numFmtId="9" fontId="0" fillId="0" borderId="11" xfId="0" applyNumberFormat="1" applyBorder="1" applyAlignment="1" applyProtection="1">
      <alignment horizontal="center" vertical="center"/>
      <protection locked="0"/>
    </xf>
    <xf numFmtId="9" fontId="0" fillId="0" borderId="90" xfId="0" applyNumberFormat="1" applyBorder="1" applyAlignment="1" applyProtection="1">
      <alignment horizontal="center" vertical="center"/>
      <protection locked="0"/>
    </xf>
    <xf numFmtId="9" fontId="0" fillId="0" borderId="12" xfId="0" applyNumberFormat="1" applyBorder="1" applyAlignment="1" applyProtection="1">
      <alignment horizontal="center" vertical="center"/>
      <protection locked="0"/>
    </xf>
    <xf numFmtId="0" fontId="0" fillId="4" borderId="99" xfId="2" applyFont="1" applyFill="1" applyBorder="1" applyProtection="1">
      <protection locked="0"/>
    </xf>
    <xf numFmtId="0" fontId="0" fillId="4" borderId="31" xfId="2" applyFont="1" applyFill="1" applyBorder="1" applyProtection="1">
      <protection locked="0"/>
    </xf>
    <xf numFmtId="165" fontId="0" fillId="11" borderId="5" xfId="6" applyNumberFormat="1" applyFont="1" applyFill="1" applyBorder="1" applyAlignment="1" applyProtection="1">
      <alignment horizontal="center"/>
      <protection locked="0"/>
    </xf>
    <xf numFmtId="3" fontId="5" fillId="10" borderId="4" xfId="2" applyNumberFormat="1" applyFont="1" applyFill="1" applyBorder="1" applyAlignment="1" applyProtection="1">
      <alignment horizontal="center" vertical="center"/>
    </xf>
  </cellXfs>
  <cellStyles count="7">
    <cellStyle name="Comma" xfId="6" builtinId="3"/>
    <cellStyle name="Comma 2" xfId="5" xr:uid="{5C40B929-0F9D-4AE5-875C-B463CFD018F7}"/>
    <cellStyle name="Normal" xfId="0" builtinId="0"/>
    <cellStyle name="Normal 2" xfId="2" xr:uid="{CF863677-2E84-49A4-8C72-C6290702F74E}"/>
    <cellStyle name="Normal 3" xfId="4" xr:uid="{F3045125-1B07-40D8-AFB8-5BE11057B84D}"/>
    <cellStyle name="Percent" xfId="1" builtinId="5"/>
    <cellStyle name="Percent 2" xfId="3" xr:uid="{0E8F4186-3759-4A3F-8A93-83677CA64300}"/>
  </cellStyles>
  <dxfs count="16"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Medium9"/>
  <colors>
    <mruColors>
      <color rgb="FFA38500"/>
      <color rgb="FFFFF9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HOURLY THROUGHPUT</a:t>
            </a:r>
          </a:p>
        </c:rich>
      </c:tx>
      <c:layout>
        <c:manualLayout>
          <c:xMode val="edge"/>
          <c:yMode val="edge"/>
          <c:x val="0.36509429825551759"/>
          <c:y val="2.70174654086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888302330544715E-2"/>
          <c:y val="0.12531250000000002"/>
          <c:w val="0.89098155945369506"/>
          <c:h val="0.75901915435802503"/>
        </c:manualLayout>
      </c:layout>
      <c:lineChart>
        <c:grouping val="stacked"/>
        <c:varyColors val="0"/>
        <c:ser>
          <c:idx val="0"/>
          <c:order val="0"/>
          <c:spPr>
            <a:ln w="28575" cap="rnd">
              <a:solidFill>
                <a:srgbClr val="ED7D31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rgbClr val="3A3838"/>
              </a:solidFill>
              <a:ln w="9525">
                <a:solidFill>
                  <a:srgbClr val="FFFFFF"/>
                </a:solidFill>
                <a:prstDash val="solid"/>
              </a:ln>
              <a:effectLst/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TEMPLATE!$M$11:$M$30</c:f>
              <c:numCache>
                <c:formatCode>h:mm</c:formatCode>
                <c:ptCount val="20"/>
                <c:pt idx="0">
                  <c:v>0.22916666666666666</c:v>
                </c:pt>
                <c:pt idx="1">
                  <c:v>0.27083333333333331</c:v>
                </c:pt>
                <c:pt idx="2">
                  <c:v>0.3125</c:v>
                </c:pt>
                <c:pt idx="3">
                  <c:v>0.35416666666666702</c:v>
                </c:pt>
                <c:pt idx="4">
                  <c:v>0.39583333333333298</c:v>
                </c:pt>
                <c:pt idx="5">
                  <c:v>0.4375</c:v>
                </c:pt>
                <c:pt idx="6">
                  <c:v>0.47916666666666702</c:v>
                </c:pt>
                <c:pt idx="7">
                  <c:v>0.52083333333333304</c:v>
                </c:pt>
                <c:pt idx="8">
                  <c:v>0.5625</c:v>
                </c:pt>
                <c:pt idx="9">
                  <c:v>0.60416666666666696</c:v>
                </c:pt>
                <c:pt idx="10">
                  <c:v>0.64583333333333304</c:v>
                </c:pt>
                <c:pt idx="11">
                  <c:v>0.6875</c:v>
                </c:pt>
                <c:pt idx="12">
                  <c:v>0.72916666666666696</c:v>
                </c:pt>
                <c:pt idx="13">
                  <c:v>0.77083333333333304</c:v>
                </c:pt>
                <c:pt idx="14">
                  <c:v>0.8125</c:v>
                </c:pt>
                <c:pt idx="15">
                  <c:v>0.85416666666666696</c:v>
                </c:pt>
                <c:pt idx="16">
                  <c:v>0.89583333333333304</c:v>
                </c:pt>
                <c:pt idx="17">
                  <c:v>0.9375</c:v>
                </c:pt>
                <c:pt idx="18">
                  <c:v>0.97916666666666696</c:v>
                </c:pt>
                <c:pt idx="19">
                  <c:v>1.0208333333333299</c:v>
                </c:pt>
              </c:numCache>
            </c:numRef>
          </c:cat>
          <c:val>
            <c:numRef>
              <c:f>TEMPLATE!$P$11:$P$30</c:f>
              <c:numCache>
                <c:formatCode>General</c:formatCode>
                <c:ptCount val="2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DC-41CB-B814-6177E3B7843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403425863"/>
        <c:axId val="359708248"/>
      </c:lineChart>
      <c:catAx>
        <c:axId val="140342586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9708248"/>
        <c:crosses val="autoZero"/>
        <c:auto val="1"/>
        <c:lblAlgn val="ctr"/>
        <c:lblOffset val="100"/>
        <c:noMultiLvlLbl val="0"/>
      </c:catAx>
      <c:valAx>
        <c:axId val="359708248"/>
        <c:scaling>
          <c:orientation val="minMax"/>
          <c:min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THROUGHPUT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34258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71277196929267"/>
          <c:y val="3.9684929498884733E-2"/>
          <c:w val="0.86295458758608568"/>
          <c:h val="0.6329782613619064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4B084"/>
            </a:solidFill>
            <a:ln>
              <a:noFill/>
            </a:ln>
            <a:effectLst/>
          </c:spPr>
          <c:invertIfNegative val="0"/>
          <c:cat>
            <c:numRef>
              <c:f>TEMPLATE!$X$35:$X$53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cat>
          <c:val>
            <c:numRef>
              <c:f>TEMPLATE!$Y$35:$Y$53</c:f>
              <c:numCache>
                <c:formatCode>General</c:formatCode>
                <c:ptCount val="18"/>
              </c:numCache>
            </c:numRef>
          </c:val>
          <c:extLst>
            <c:ext xmlns:c16="http://schemas.microsoft.com/office/drawing/2014/chart" uri="{C3380CC4-5D6E-409C-BE32-E72D297353CC}">
              <c16:uniqueId val="{00000000-995C-4A7F-83FF-042910BFD690}"/>
            </c:ext>
          </c:extLst>
        </c:ser>
        <c:ser>
          <c:idx val="1"/>
          <c:order val="1"/>
          <c:spPr>
            <a:solidFill>
              <a:srgbClr val="3A3838"/>
            </a:solidFill>
            <a:ln>
              <a:noFill/>
            </a:ln>
            <a:effectLst/>
          </c:spPr>
          <c:invertIfNegative val="0"/>
          <c:cat>
            <c:numRef>
              <c:f>TEMPLATE!$X$35:$X$53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cat>
          <c:val>
            <c:numRef>
              <c:f>TEMPLATE!$Z$35:$Z$53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5C-4A7F-83FF-042910BFD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6"/>
        <c:axId val="694217488"/>
        <c:axId val="694226344"/>
      </c:barChart>
      <c:catAx>
        <c:axId val="694217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DOWNTIME</a:t>
                </a:r>
                <a:r>
                  <a:rPr lang="en-US" baseline="0"/>
                  <a:t> CAUSES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238716579096744"/>
              <c:y val="0.930713578779556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4226344"/>
        <c:crosses val="autoZero"/>
        <c:auto val="1"/>
        <c:lblAlgn val="ctr"/>
        <c:lblOffset val="100"/>
        <c:noMultiLvlLbl val="0"/>
      </c:catAx>
      <c:valAx>
        <c:axId val="694226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 FREQUENCY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4217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ACTUAL/HR VS TARGET/HR</a:t>
            </a:r>
          </a:p>
        </c:rich>
      </c:tx>
      <c:layout>
        <c:manualLayout>
          <c:xMode val="edge"/>
          <c:yMode val="edge"/>
          <c:x val="0.22282866864341697"/>
          <c:y val="4.62949620266030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905166872129124"/>
          <c:y val="0.14189432385216816"/>
          <c:w val="0.72844068237945858"/>
          <c:h val="0.78820330808286321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3A3838"/>
            </a:solidFill>
            <a:ln>
              <a:solidFill>
                <a:schemeClr val="bg2">
                  <a:lumMod val="75000"/>
                </a:schemeClr>
              </a:solidFill>
              <a:prstDash val="solid"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solidFill>
                  <a:schemeClr val="bg2">
                    <a:lumMod val="75000"/>
                  </a:schemeClr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DE37-49E1-AE1B-39553A0DDABC}"/>
              </c:ext>
            </c:extLst>
          </c:dPt>
          <c:cat>
            <c:strRef>
              <c:f>TEMPLATE!$Z$15:$AA$15</c:f>
              <c:strCache>
                <c:ptCount val="2"/>
                <c:pt idx="0">
                  <c:v>AVG. GOOD/HR</c:v>
                </c:pt>
                <c:pt idx="1">
                  <c:v>TARGET GOOD/HR</c:v>
                </c:pt>
              </c:strCache>
            </c:strRef>
          </c:cat>
          <c:val>
            <c:numRef>
              <c:f>TEMPLATE!$Z$16:$AA$16</c:f>
              <c:numCache>
                <c:formatCode>#,##0</c:formatCode>
                <c:ptCount val="2"/>
                <c:pt idx="0" formatCode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37-49E1-AE1B-39553A0DD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731689447"/>
        <c:axId val="160818695"/>
      </c:barChart>
      <c:catAx>
        <c:axId val="731689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18695"/>
        <c:crosses val="autoZero"/>
        <c:auto val="1"/>
        <c:lblAlgn val="ctr"/>
        <c:lblOffset val="100"/>
        <c:noMultiLvlLbl val="0"/>
      </c:catAx>
      <c:valAx>
        <c:axId val="1608186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16894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 ACTUAL VS TOTAL TARGET</a:t>
            </a:r>
          </a:p>
        </c:rich>
      </c:tx>
      <c:layout>
        <c:manualLayout>
          <c:xMode val="edge"/>
          <c:yMode val="edge"/>
          <c:x val="0.12013989647464805"/>
          <c:y val="4.66839327493334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108142669648475"/>
          <c:y val="7.4627277429737335E-2"/>
          <c:w val="0.79660292507385067"/>
          <c:h val="0.65628025377019217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06B-48A7-BE1C-F17F7F98D1E2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06B-48A7-BE1C-F17F7F98D1E2}"/>
              </c:ext>
            </c:extLst>
          </c:dPt>
          <c:dLbls>
            <c:delete val="1"/>
          </c:dLbls>
          <c:val>
            <c:numRef>
              <c:f>TEMPLATE!$V$21:$V$22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6B-48A7-BE1C-F17F7F98D1E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8"/>
      </c:doughnutChart>
      <c:spPr>
        <a:noFill/>
        <a:ln w="15875">
          <a:solidFill>
            <a:schemeClr val="lt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HOURLY THROUGHPUT</a:t>
            </a:r>
          </a:p>
        </c:rich>
      </c:tx>
      <c:layout>
        <c:manualLayout>
          <c:xMode val="edge"/>
          <c:yMode val="edge"/>
          <c:x val="0.36509429825551759"/>
          <c:y val="2.70174654086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888302330544715E-2"/>
          <c:y val="0.12531250000000002"/>
          <c:w val="0.89098155945369506"/>
          <c:h val="0.75901915435802503"/>
        </c:manualLayout>
      </c:layout>
      <c:lineChart>
        <c:grouping val="stacked"/>
        <c:varyColors val="0"/>
        <c:ser>
          <c:idx val="0"/>
          <c:order val="0"/>
          <c:spPr>
            <a:ln w="28575" cap="rnd">
              <a:solidFill>
                <a:srgbClr val="ED7D31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rgbClr val="3A3838"/>
              </a:solidFill>
              <a:ln w="9525">
                <a:solidFill>
                  <a:srgbClr val="FFFFFF"/>
                </a:solidFill>
                <a:prstDash val="solid"/>
              </a:ln>
              <a:effectLst/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Example!$M$11:$M$30</c:f>
              <c:numCache>
                <c:formatCode>h:mm</c:formatCode>
                <c:ptCount val="20"/>
                <c:pt idx="0">
                  <c:v>0.22916666666666666</c:v>
                </c:pt>
                <c:pt idx="1">
                  <c:v>0.27083333333333331</c:v>
                </c:pt>
                <c:pt idx="2">
                  <c:v>0.3125</c:v>
                </c:pt>
                <c:pt idx="3">
                  <c:v>0.35416666666666702</c:v>
                </c:pt>
                <c:pt idx="4">
                  <c:v>0.39583333333333298</c:v>
                </c:pt>
                <c:pt idx="5">
                  <c:v>0.4375</c:v>
                </c:pt>
                <c:pt idx="6">
                  <c:v>0.47916666666666702</c:v>
                </c:pt>
                <c:pt idx="7">
                  <c:v>0.52083333333333304</c:v>
                </c:pt>
                <c:pt idx="8">
                  <c:v>0.5625</c:v>
                </c:pt>
                <c:pt idx="9">
                  <c:v>0.60416666666666696</c:v>
                </c:pt>
                <c:pt idx="10">
                  <c:v>0.64583333333333304</c:v>
                </c:pt>
                <c:pt idx="11">
                  <c:v>0.6875</c:v>
                </c:pt>
                <c:pt idx="12">
                  <c:v>0.72916666666666696</c:v>
                </c:pt>
                <c:pt idx="13">
                  <c:v>0.77083333333333304</c:v>
                </c:pt>
                <c:pt idx="14">
                  <c:v>0.8125</c:v>
                </c:pt>
                <c:pt idx="15">
                  <c:v>0.85416666666666696</c:v>
                </c:pt>
                <c:pt idx="16">
                  <c:v>0.89583333333333304</c:v>
                </c:pt>
                <c:pt idx="17">
                  <c:v>0.9375</c:v>
                </c:pt>
                <c:pt idx="18">
                  <c:v>0.97916666666666696</c:v>
                </c:pt>
                <c:pt idx="19">
                  <c:v>1.0208333333333299</c:v>
                </c:pt>
              </c:numCache>
            </c:numRef>
          </c:cat>
          <c:val>
            <c:numRef>
              <c:f>Example!$P$11:$P$30</c:f>
              <c:numCache>
                <c:formatCode>General</c:formatCode>
                <c:ptCount val="20"/>
                <c:pt idx="1">
                  <c:v>4565</c:v>
                </c:pt>
                <c:pt idx="2">
                  <c:v>5655</c:v>
                </c:pt>
                <c:pt idx="3">
                  <c:v>6565</c:v>
                </c:pt>
                <c:pt idx="4">
                  <c:v>6766</c:v>
                </c:pt>
                <c:pt idx="5">
                  <c:v>6787</c:v>
                </c:pt>
                <c:pt idx="6">
                  <c:v>5445</c:v>
                </c:pt>
                <c:pt idx="7">
                  <c:v>5656</c:v>
                </c:pt>
                <c:pt idx="8">
                  <c:v>6754</c:v>
                </c:pt>
                <c:pt idx="9">
                  <c:v>6575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D2-4BA0-98F8-E006AA8310D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403425863"/>
        <c:axId val="359708248"/>
      </c:lineChart>
      <c:catAx>
        <c:axId val="140342586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9708248"/>
        <c:crosses val="autoZero"/>
        <c:auto val="1"/>
        <c:lblAlgn val="ctr"/>
        <c:lblOffset val="100"/>
        <c:noMultiLvlLbl val="0"/>
      </c:catAx>
      <c:valAx>
        <c:axId val="359708248"/>
        <c:scaling>
          <c:orientation val="minMax"/>
          <c:min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THROUGHPUT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34258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71277196929267"/>
          <c:y val="3.9684929498884733E-2"/>
          <c:w val="0.86295458758608568"/>
          <c:h val="0.6329782613619064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4B084"/>
            </a:solidFill>
            <a:ln>
              <a:noFill/>
            </a:ln>
            <a:effectLst/>
          </c:spPr>
          <c:invertIfNegative val="0"/>
          <c:cat>
            <c:strRef>
              <c:f>Example!$X$35:$X$53</c:f>
              <c:strCache>
                <c:ptCount val="18"/>
                <c:pt idx="0">
                  <c:v>Machine filler 1</c:v>
                </c:pt>
                <c:pt idx="1">
                  <c:v>Machine 22</c:v>
                </c:pt>
                <c:pt idx="2">
                  <c:v>Machine 22</c:v>
                </c:pt>
                <c:pt idx="3">
                  <c:v>Machine 3</c:v>
                </c:pt>
                <c:pt idx="4">
                  <c:v>Machine 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strCache>
            </c:strRef>
          </c:cat>
          <c:val>
            <c:numRef>
              <c:f>Example!$Y$35:$Y$53</c:f>
              <c:numCache>
                <c:formatCode>General</c:formatCode>
                <c:ptCount val="18"/>
              </c:numCache>
            </c:numRef>
          </c:val>
          <c:extLst>
            <c:ext xmlns:c16="http://schemas.microsoft.com/office/drawing/2014/chart" uri="{C3380CC4-5D6E-409C-BE32-E72D297353CC}">
              <c16:uniqueId val="{00000000-6663-4F3F-AE1F-1C135F556628}"/>
            </c:ext>
          </c:extLst>
        </c:ser>
        <c:ser>
          <c:idx val="1"/>
          <c:order val="1"/>
          <c:spPr>
            <a:solidFill>
              <a:srgbClr val="3A3838"/>
            </a:solidFill>
            <a:ln>
              <a:noFill/>
            </a:ln>
            <a:effectLst/>
          </c:spPr>
          <c:invertIfNegative val="0"/>
          <c:cat>
            <c:strRef>
              <c:f>Example!$X$35:$X$53</c:f>
              <c:strCache>
                <c:ptCount val="18"/>
                <c:pt idx="0">
                  <c:v>Machine filler 1</c:v>
                </c:pt>
                <c:pt idx="1">
                  <c:v>Machine 22</c:v>
                </c:pt>
                <c:pt idx="2">
                  <c:v>Machine 22</c:v>
                </c:pt>
                <c:pt idx="3">
                  <c:v>Machine 3</c:v>
                </c:pt>
                <c:pt idx="4">
                  <c:v>Machine 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strCache>
            </c:strRef>
          </c:cat>
          <c:val>
            <c:numRef>
              <c:f>Example!$Z$35:$Z$53</c:f>
              <c:numCache>
                <c:formatCode>General</c:formatCode>
                <c:ptCount val="18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63-4F3F-AE1F-1C135F556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6"/>
        <c:axId val="694217488"/>
        <c:axId val="694226344"/>
      </c:barChart>
      <c:catAx>
        <c:axId val="694217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DOWNTIME</a:t>
                </a:r>
                <a:r>
                  <a:rPr lang="en-US" baseline="0"/>
                  <a:t> CAUSES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238716579096744"/>
              <c:y val="0.930713578779556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4226344"/>
        <c:crosses val="autoZero"/>
        <c:auto val="1"/>
        <c:lblAlgn val="ctr"/>
        <c:lblOffset val="100"/>
        <c:noMultiLvlLbl val="0"/>
      </c:catAx>
      <c:valAx>
        <c:axId val="694226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 FREQUENCY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4217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ACTUAL/HR VS TARGET/HR</a:t>
            </a:r>
          </a:p>
        </c:rich>
      </c:tx>
      <c:layout>
        <c:manualLayout>
          <c:xMode val="edge"/>
          <c:yMode val="edge"/>
          <c:x val="0.22282866864341697"/>
          <c:y val="4.62949620266030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905166872129124"/>
          <c:y val="0.14189432385216816"/>
          <c:w val="0.72844068237945858"/>
          <c:h val="0.78820330808286321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3A3838"/>
            </a:solidFill>
            <a:ln>
              <a:solidFill>
                <a:schemeClr val="bg2">
                  <a:lumMod val="75000"/>
                </a:schemeClr>
              </a:solidFill>
              <a:prstDash val="solid"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solidFill>
                  <a:schemeClr val="bg2">
                    <a:lumMod val="75000"/>
                  </a:schemeClr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228C-458E-98F4-511D6D407DD5}"/>
              </c:ext>
            </c:extLst>
          </c:dPt>
          <c:cat>
            <c:strRef>
              <c:f>Example!$Z$15:$AA$15</c:f>
              <c:strCache>
                <c:ptCount val="2"/>
                <c:pt idx="0">
                  <c:v>AVG. GOOD/HR</c:v>
                </c:pt>
                <c:pt idx="1">
                  <c:v>TARGET GOOD/HR</c:v>
                </c:pt>
              </c:strCache>
            </c:strRef>
          </c:cat>
          <c:val>
            <c:numRef>
              <c:f>Example!$Z$16:$AA$16</c:f>
              <c:numCache>
                <c:formatCode>#,##0</c:formatCode>
                <c:ptCount val="2"/>
                <c:pt idx="0" formatCode="0">
                  <c:v>6085.333333333333</c:v>
                </c:pt>
                <c:pt idx="1">
                  <c:v>14000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8C-458E-98F4-511D6D407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731689447"/>
        <c:axId val="160818695"/>
      </c:barChart>
      <c:catAx>
        <c:axId val="731689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18695"/>
        <c:crosses val="autoZero"/>
        <c:auto val="1"/>
        <c:lblAlgn val="ctr"/>
        <c:lblOffset val="100"/>
        <c:noMultiLvlLbl val="0"/>
      </c:catAx>
      <c:valAx>
        <c:axId val="1608186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16894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 ACTUAL VS TOTAL TARGET</a:t>
            </a:r>
          </a:p>
        </c:rich>
      </c:tx>
      <c:layout>
        <c:manualLayout>
          <c:xMode val="edge"/>
          <c:yMode val="edge"/>
          <c:x val="0.12013989647464805"/>
          <c:y val="4.66839327493334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108142669648475"/>
          <c:y val="7.4627277429737335E-2"/>
          <c:w val="0.79660292507385067"/>
          <c:h val="0.65628025377019217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6D1-4BD7-A7B8-A6990356F642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6D1-4BD7-A7B8-A6990356F642}"/>
              </c:ext>
            </c:extLst>
          </c:dPt>
          <c:dLbls>
            <c:delete val="1"/>
          </c:dLbls>
          <c:val>
            <c:numRef>
              <c:f>Example!$V$21:$V$22</c:f>
              <c:numCache>
                <c:formatCode>0%</c:formatCode>
                <c:ptCount val="2"/>
                <c:pt idx="0">
                  <c:v>0.76594871794871788</c:v>
                </c:pt>
                <c:pt idx="1">
                  <c:v>0.23405128205128206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D1-4BD7-A7B8-A6990356F64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8"/>
      </c:doughnutChart>
      <c:spPr>
        <a:noFill/>
        <a:ln w="15875">
          <a:solidFill>
            <a:schemeClr val="lt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_xlchart.v1.1</cx:f>
      </cx:numDim>
    </cx:data>
  </cx:chartData>
  <cx:chart>
    <cx:plotArea>
      <cx:plotAreaRegion>
        <cx:series layoutId="clusteredColumn" uniqueId="{873BCA4D-324B-4415-9301-B2F6E1EE8CAB}">
          <cx:dataLabels pos="outEnd">
            <cx:visibility seriesName="0" categoryName="0" value="1"/>
          </cx:dataLabels>
          <cx:dataId val="0"/>
          <cx:layoutPr>
            <cx:aggregation/>
          </cx:layoutPr>
          <cx:axisId val="1"/>
        </cx:series>
        <cx:series layoutId="paretoLine" ownerIdx="0" uniqueId="{DBCF1093-6C17-443D-8F7A-7C5CF756899B}">
          <cx:axisId val="2"/>
        </cx:series>
      </cx:plotAreaRegion>
      <cx:axis id="0">
        <cx:catScaling gapWidth="0"/>
        <cx:majorTickMarks type="out"/>
        <cx:tickLabels/>
      </cx:axis>
      <cx:axis id="1">
        <cx:valScaling/>
        <cx:majorTickMarks type="out"/>
        <cx:tickLabels/>
      </cx:axis>
      <cx:axis id="2">
        <cx:valScaling max="1" min="0"/>
        <cx:units unit="percentage"/>
        <cx:tickLabels/>
      </cx:axis>
    </cx:plotArea>
  </cx:chart>
  <cx:spPr>
    <a:ln w="28575">
      <a:solidFill>
        <a:sysClr val="windowText" lastClr="000000"/>
      </a:solidFill>
    </a:ln>
  </cx:spPr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</cx:f>
      </cx:strDim>
      <cx:numDim type="val">
        <cx:f>_xlchart.v1.3</cx:f>
      </cx:numDim>
    </cx:data>
  </cx:chartData>
  <cx:chart>
    <cx:plotArea>
      <cx:plotAreaRegion>
        <cx:series layoutId="clusteredColumn" uniqueId="{873BCA4D-324B-4415-9301-B2F6E1EE8CAB}">
          <cx:dataLabels pos="outEnd">
            <cx:visibility seriesName="0" categoryName="0" value="1"/>
          </cx:dataLabels>
          <cx:dataId val="0"/>
          <cx:layoutPr>
            <cx:aggregation/>
          </cx:layoutPr>
          <cx:axisId val="1"/>
        </cx:series>
        <cx:series layoutId="paretoLine" ownerIdx="0" uniqueId="{DBCF1093-6C17-443D-8F7A-7C5CF756899B}">
          <cx:axisId val="2"/>
        </cx:series>
      </cx:plotAreaRegion>
      <cx:axis id="0">
        <cx:catScaling gapWidth="0"/>
        <cx:majorTickMarks type="out"/>
        <cx:tickLabels/>
      </cx:axis>
      <cx:axis id="1">
        <cx:valScaling/>
        <cx:majorTickMarks type="out"/>
        <cx:tickLabels/>
      </cx:axis>
      <cx:axis id="2">
        <cx:valScaling max="1" min="0"/>
        <cx:units unit="percentage"/>
        <cx:tickLabels/>
      </cx:axis>
    </cx:plotArea>
  </cx:chart>
  <cx:spPr>
    <a:ln w="28575">
      <a:solidFill>
        <a:sysClr val="windowText" lastClr="000000"/>
      </a:solidFill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chart" Target="../charts/chart2.xml"/><Relationship Id="rId7" Type="http://schemas.openxmlformats.org/officeDocument/2006/relationships/chart" Target="../charts/chart4.xml"/><Relationship Id="rId2" Type="http://schemas.microsoft.com/office/2014/relationships/chartEx" Target="../charts/chartEx1.xml"/><Relationship Id="rId1" Type="http://schemas.openxmlformats.org/officeDocument/2006/relationships/chart" Target="../charts/chart1.xml"/><Relationship Id="rId6" Type="http://schemas.openxmlformats.org/officeDocument/2006/relationships/image" Target="../media/image2.svg"/><Relationship Id="rId5" Type="http://schemas.openxmlformats.org/officeDocument/2006/relationships/image" Target="../media/image1.png"/><Relationship Id="rId4" Type="http://schemas.openxmlformats.org/officeDocument/2006/relationships/chart" Target="../charts/chart3.xml"/><Relationship Id="rId9" Type="http://schemas.microsoft.com/office/2007/relationships/hdphoto" Target="../media/hdphoto1.wdp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chart" Target="../charts/chart6.xml"/><Relationship Id="rId7" Type="http://schemas.openxmlformats.org/officeDocument/2006/relationships/chart" Target="../charts/chart8.xml"/><Relationship Id="rId2" Type="http://schemas.microsoft.com/office/2014/relationships/chartEx" Target="../charts/chartEx2.xml"/><Relationship Id="rId1" Type="http://schemas.openxmlformats.org/officeDocument/2006/relationships/chart" Target="../charts/chart5.xml"/><Relationship Id="rId6" Type="http://schemas.openxmlformats.org/officeDocument/2006/relationships/image" Target="../media/image2.svg"/><Relationship Id="rId5" Type="http://schemas.openxmlformats.org/officeDocument/2006/relationships/image" Target="../media/image1.png"/><Relationship Id="rId4" Type="http://schemas.openxmlformats.org/officeDocument/2006/relationships/chart" Target="../charts/chart7.xml"/><Relationship Id="rId9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98512</xdr:colOff>
      <xdr:row>7</xdr:row>
      <xdr:rowOff>68045</xdr:rowOff>
    </xdr:from>
    <xdr:to>
      <xdr:col>11</xdr:col>
      <xdr:colOff>998944</xdr:colOff>
      <xdr:row>30</xdr:row>
      <xdr:rowOff>114794</xdr:rowOff>
    </xdr:to>
    <xdr:graphicFrame macro="">
      <xdr:nvGraphicFramePr>
        <xdr:cNvPr id="2" name="Chart 5">
          <a:extLst>
            <a:ext uri="{FF2B5EF4-FFF2-40B4-BE49-F238E27FC236}">
              <a16:creationId xmlns:a16="http://schemas.microsoft.com/office/drawing/2014/main" id="{59B71F1B-491E-4DF7-8835-0B92A271E3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51857</xdr:colOff>
      <xdr:row>33</xdr:row>
      <xdr:rowOff>59690</xdr:rowOff>
    </xdr:from>
    <xdr:to>
      <xdr:col>11</xdr:col>
      <xdr:colOff>1001606</xdr:colOff>
      <xdr:row>53</xdr:row>
      <xdr:rowOff>131445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0733C571-2E4E-46A1-B297-04FBEA62A72C}"/>
                </a:ext>
                <a:ext uri="{147F2762-F138-4A5C-976F-8EAC2B608ADB}">
                  <a16:predDERef xmlns:a16="http://schemas.microsoft.com/office/drawing/2014/main" pred="{7030F2AB-7A0A-4027-8AB4-815F879DE06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3419" y="7597527"/>
              <a:ext cx="7183571" cy="371345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CA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22</xdr:col>
      <xdr:colOff>70062</xdr:colOff>
      <xdr:row>33</xdr:row>
      <xdr:rowOff>56728</xdr:rowOff>
    </xdr:from>
    <xdr:to>
      <xdr:col>29</xdr:col>
      <xdr:colOff>534297</xdr:colOff>
      <xdr:row>53</xdr:row>
      <xdr:rowOff>135467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4654689-0DDE-46AA-A3DD-84C3A2056365}"/>
            </a:ext>
            <a:ext uri="{147F2762-F138-4A5C-976F-8EAC2B608ADB}">
              <a16:predDERef xmlns:a16="http://schemas.microsoft.com/office/drawing/2014/main" pred="{9CA81F89-50A3-41C6-B0A8-82DF03D8FE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304692</xdr:colOff>
      <xdr:row>8</xdr:row>
      <xdr:rowOff>107826</xdr:rowOff>
    </xdr:from>
    <xdr:to>
      <xdr:col>29</xdr:col>
      <xdr:colOff>545394</xdr:colOff>
      <xdr:row>30</xdr:row>
      <xdr:rowOff>107491</xdr:rowOff>
    </xdr:to>
    <xdr:graphicFrame macro="">
      <xdr:nvGraphicFramePr>
        <xdr:cNvPr id="5" name="Chart 9">
          <a:extLst>
            <a:ext uri="{FF2B5EF4-FFF2-40B4-BE49-F238E27FC236}">
              <a16:creationId xmlns:a16="http://schemas.microsoft.com/office/drawing/2014/main" id="{F15BFDBF-0F42-45D4-A060-76502A962142}"/>
            </a:ext>
            <a:ext uri="{147F2762-F138-4A5C-976F-8EAC2B608ADB}">
              <a16:predDERef xmlns:a16="http://schemas.microsoft.com/office/drawing/2014/main" pred="{B149F88F-F51D-4508-B47D-8E6DD5BF7B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7</xdr:col>
      <xdr:colOff>208278</xdr:colOff>
      <xdr:row>55</xdr:row>
      <xdr:rowOff>179278</xdr:rowOff>
    </xdr:from>
    <xdr:to>
      <xdr:col>7</xdr:col>
      <xdr:colOff>516888</xdr:colOff>
      <xdr:row>57</xdr:row>
      <xdr:rowOff>57358</xdr:rowOff>
    </xdr:to>
    <xdr:pic>
      <xdr:nvPicPr>
        <xdr:cNvPr id="6" name="Graphic 11" descr="Checkbox Checked with solid fill">
          <a:extLst>
            <a:ext uri="{FF2B5EF4-FFF2-40B4-BE49-F238E27FC236}">
              <a16:creationId xmlns:a16="http://schemas.microsoft.com/office/drawing/2014/main" id="{6C9B0F5C-07B9-4210-BE9C-FCC5E37BB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4048758" y="11637108"/>
          <a:ext cx="308610" cy="339256"/>
        </a:xfrm>
        <a:prstGeom prst="rect">
          <a:avLst/>
        </a:prstGeom>
      </xdr:spPr>
    </xdr:pic>
    <xdr:clientData/>
  </xdr:twoCellAnchor>
  <xdr:oneCellAnchor>
    <xdr:from>
      <xdr:col>24</xdr:col>
      <xdr:colOff>131234</xdr:colOff>
      <xdr:row>55</xdr:row>
      <xdr:rowOff>189014</xdr:rowOff>
    </xdr:from>
    <xdr:ext cx="304800" cy="333375"/>
    <xdr:pic>
      <xdr:nvPicPr>
        <xdr:cNvPr id="7" name="Graphic 11" descr="Checkbox Checked with solid fill">
          <a:extLst>
            <a:ext uri="{FF2B5EF4-FFF2-40B4-BE49-F238E27FC236}">
              <a16:creationId xmlns:a16="http://schemas.microsoft.com/office/drawing/2014/main" id="{174249CB-9275-4EB6-B3F8-D8CB0C076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16256479" y="11646844"/>
          <a:ext cx="304800" cy="333375"/>
        </a:xfrm>
        <a:prstGeom prst="rect">
          <a:avLst/>
        </a:prstGeom>
      </xdr:spPr>
    </xdr:pic>
    <xdr:clientData/>
  </xdr:oneCellAnchor>
  <xdr:twoCellAnchor>
    <xdr:from>
      <xdr:col>18</xdr:col>
      <xdr:colOff>70437</xdr:colOff>
      <xdr:row>8</xdr:row>
      <xdr:rowOff>93668</xdr:rowOff>
    </xdr:from>
    <xdr:to>
      <xdr:col>23</xdr:col>
      <xdr:colOff>217493</xdr:colOff>
      <xdr:row>30</xdr:row>
      <xdr:rowOff>98225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8DF485C3-3B3C-4A75-916D-A627D20D9E06}"/>
            </a:ext>
          </a:extLst>
        </xdr:cNvPr>
        <xdr:cNvGrpSpPr/>
      </xdr:nvGrpSpPr>
      <xdr:grpSpPr>
        <a:xfrm>
          <a:off x="12247291" y="2683521"/>
          <a:ext cx="3407092" cy="4582237"/>
          <a:chOff x="4647358" y="2281436"/>
          <a:chExt cx="3255562" cy="4579844"/>
        </a:xfrm>
      </xdr:grpSpPr>
      <xdr:grpSp>
        <xdr:nvGrpSpPr>
          <xdr:cNvPr id="9" name="Group 1">
            <a:extLst>
              <a:ext uri="{FF2B5EF4-FFF2-40B4-BE49-F238E27FC236}">
                <a16:creationId xmlns:a16="http://schemas.microsoft.com/office/drawing/2014/main" id="{0DB1030D-923A-4D63-266E-9686D7ECC0C3}"/>
              </a:ext>
            </a:extLst>
          </xdr:cNvPr>
          <xdr:cNvGrpSpPr/>
        </xdr:nvGrpSpPr>
        <xdr:grpSpPr>
          <a:xfrm>
            <a:off x="4647358" y="2281436"/>
            <a:ext cx="3255562" cy="4579844"/>
            <a:chOff x="15596238" y="2279339"/>
            <a:chExt cx="3246630" cy="4808705"/>
          </a:xfrm>
        </xdr:grpSpPr>
        <xdr:grpSp>
          <xdr:nvGrpSpPr>
            <xdr:cNvPr id="11" name="Group 19">
              <a:extLst>
                <a:ext uri="{FF2B5EF4-FFF2-40B4-BE49-F238E27FC236}">
                  <a16:creationId xmlns:a16="http://schemas.microsoft.com/office/drawing/2014/main" id="{47A3A2F2-EC82-1752-9F62-EEF8C49B3373}"/>
                </a:ext>
                <a:ext uri="{147F2762-F138-4A5C-976F-8EAC2B608ADB}">
                  <a16:predDERef xmlns:a16="http://schemas.microsoft.com/office/drawing/2014/main" pred="{FC19EBC8-9100-4D53-ABEE-4A7FA1DDD803}"/>
                </a:ext>
              </a:extLst>
            </xdr:cNvPr>
            <xdr:cNvGrpSpPr/>
          </xdr:nvGrpSpPr>
          <xdr:grpSpPr>
            <a:xfrm>
              <a:off x="15596238" y="2279339"/>
              <a:ext cx="3246630" cy="4808705"/>
              <a:chOff x="11485371" y="1867914"/>
              <a:chExt cx="3294466" cy="5199363"/>
            </a:xfrm>
          </xdr:grpSpPr>
          <xdr:graphicFrame macro="">
            <xdr:nvGraphicFramePr>
              <xdr:cNvPr id="13" name="Chart 7">
                <a:extLst>
                  <a:ext uri="{FF2B5EF4-FFF2-40B4-BE49-F238E27FC236}">
                    <a16:creationId xmlns:a16="http://schemas.microsoft.com/office/drawing/2014/main" id="{2D7F85F0-EBAC-22E7-2A42-9A7C87F74C49}"/>
                  </a:ext>
                  <a:ext uri="{147F2762-F138-4A5C-976F-8EAC2B608ADB}">
                    <a16:predDERef xmlns:a16="http://schemas.microsoft.com/office/drawing/2014/main" pred="{94263044-0240-4369-88CF-B4E5BA2A7BBB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11485371" y="1867914"/>
              <a:ext cx="3294466" cy="5199363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7"/>
              </a:graphicData>
            </a:graphic>
          </xdr:graphicFrame>
          <xdr:sp macro="" textlink="$V$22">
            <xdr:nvSpPr>
              <xdr:cNvPr id="14" name="TextBox 22">
                <a:extLst>
                  <a:ext uri="{FF2B5EF4-FFF2-40B4-BE49-F238E27FC236}">
                    <a16:creationId xmlns:a16="http://schemas.microsoft.com/office/drawing/2014/main" id="{57212FAE-5566-2F6C-B934-8CF899F4BC1E}"/>
                  </a:ext>
                  <a:ext uri="{147F2762-F138-4A5C-976F-8EAC2B608ADB}">
                    <a16:predDERef xmlns:a16="http://schemas.microsoft.com/office/drawing/2014/main" pred="{3EA45996-B157-4A90-9B26-D39A05157976}"/>
                  </a:ext>
                </a:extLst>
              </xdr:cNvPr>
              <xdr:cNvSpPr txBox="1"/>
            </xdr:nvSpPr>
            <xdr:spPr>
              <a:xfrm>
                <a:off x="12437143" y="5480397"/>
                <a:ext cx="1408397" cy="735306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marL="0" indent="0" algn="ctr"/>
                <a:r>
                  <a:rPr lang="en-US" sz="2400" b="1" i="0" u="none" strike="noStrike">
                    <a:solidFill>
                      <a:srgbClr val="000000"/>
                    </a:solidFill>
                    <a:latin typeface="Calibri"/>
                    <a:ea typeface="+mn-ea"/>
                    <a:cs typeface="Calibri"/>
                  </a:rPr>
                  <a:t>YIELD</a:t>
                </a:r>
                <a:endParaRPr lang="en-US" sz="6600" b="1" i="0" u="none" strike="noStrike">
                  <a:solidFill>
                    <a:srgbClr val="000000"/>
                  </a:solidFill>
                  <a:latin typeface="Calibri"/>
                  <a:ea typeface="+mn-ea"/>
                  <a:cs typeface="Calibri"/>
                </a:endParaRPr>
              </a:p>
            </xdr:txBody>
          </xdr:sp>
        </xdr:grpSp>
        <xdr:sp macro="" textlink="$V$22">
          <xdr:nvSpPr>
            <xdr:cNvPr id="12" name="TextBox 12">
              <a:extLst>
                <a:ext uri="{FF2B5EF4-FFF2-40B4-BE49-F238E27FC236}">
                  <a16:creationId xmlns:a16="http://schemas.microsoft.com/office/drawing/2014/main" id="{C8113180-3B58-114D-6E57-E3682C1EB4D9}"/>
                </a:ext>
              </a:extLst>
            </xdr:cNvPr>
            <xdr:cNvSpPr txBox="1"/>
          </xdr:nvSpPr>
          <xdr:spPr>
            <a:xfrm>
              <a:off x="16569690" y="3790510"/>
              <a:ext cx="1326726" cy="82718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spAutoFit/>
            </a:bodyPr>
            <a:lstStyle/>
            <a:p>
              <a:pPr algn="ctr"/>
              <a:fld id="{E35C5BF6-3709-4482-90AA-B8D0EFDF1CBB}" type="TxLink">
                <a:rPr lang="en-US" sz="4400" b="1" i="0" u="none" strike="noStrike">
                  <a:solidFill>
                    <a:srgbClr val="000000"/>
                  </a:solidFill>
                  <a:latin typeface="Calibri"/>
                  <a:cs typeface="Calibri"/>
                </a:rPr>
                <a:pPr algn="ctr"/>
                <a:t>23%</a:t>
              </a:fld>
              <a:endParaRPr lang="en-US" sz="4400" b="1"/>
            </a:p>
          </xdr:txBody>
        </xdr:sp>
      </xdr:grpSp>
      <xdr:sp macro="" textlink="$R$31">
        <xdr:nvSpPr>
          <xdr:cNvPr id="10" name="TextBox 9">
            <a:extLst>
              <a:ext uri="{FF2B5EF4-FFF2-40B4-BE49-F238E27FC236}">
                <a16:creationId xmlns:a16="http://schemas.microsoft.com/office/drawing/2014/main" id="{AAAA964B-4033-65F9-76CF-EDD2C5F6B41A}"/>
              </a:ext>
            </a:extLst>
          </xdr:cNvPr>
          <xdr:cNvSpPr txBox="1"/>
        </xdr:nvSpPr>
        <xdr:spPr>
          <a:xfrm>
            <a:off x="5445550" y="5812770"/>
            <a:ext cx="1661584" cy="8510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fld id="{29616013-A1D9-48CB-B60A-2E6FAFD2E8BE}" type="TxLink">
              <a:rPr lang="en-US" sz="4800" b="1" i="0" u="none" strike="noStrike">
                <a:solidFill>
                  <a:schemeClr val="accent4">
                    <a:lumMod val="75000"/>
                  </a:schemeClr>
                </a:solidFill>
                <a:latin typeface="Calibri"/>
                <a:cs typeface="Calibri"/>
              </a:rPr>
              <a:pPr algn="ctr"/>
              <a:t>91%</a:t>
            </a:fld>
            <a:endParaRPr lang="en-US" sz="4800" b="1">
              <a:solidFill>
                <a:schemeClr val="accent4">
                  <a:lumMod val="75000"/>
                </a:schemeClr>
              </a:solidFill>
            </a:endParaRPr>
          </a:p>
        </xdr:txBody>
      </xdr:sp>
    </xdr:grpSp>
    <xdr:clientData/>
  </xdr:twoCellAnchor>
  <xdr:twoCellAnchor editAs="oneCell">
    <xdr:from>
      <xdr:col>1</xdr:col>
      <xdr:colOff>223092</xdr:colOff>
      <xdr:row>0</xdr:row>
      <xdr:rowOff>0</xdr:rowOff>
    </xdr:from>
    <xdr:to>
      <xdr:col>2</xdr:col>
      <xdr:colOff>66893</xdr:colOff>
      <xdr:row>0</xdr:row>
      <xdr:rowOff>529591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FFDDE983-4FB4-4EC9-80CF-F2E23AC9C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saturation sat="6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654" y="0"/>
          <a:ext cx="495808" cy="5295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98512</xdr:colOff>
      <xdr:row>7</xdr:row>
      <xdr:rowOff>68045</xdr:rowOff>
    </xdr:from>
    <xdr:to>
      <xdr:col>11</xdr:col>
      <xdr:colOff>998944</xdr:colOff>
      <xdr:row>30</xdr:row>
      <xdr:rowOff>114794</xdr:rowOff>
    </xdr:to>
    <xdr:graphicFrame macro="">
      <xdr:nvGraphicFramePr>
        <xdr:cNvPr id="2" name="Chart 5">
          <a:extLst>
            <a:ext uri="{FF2B5EF4-FFF2-40B4-BE49-F238E27FC236}">
              <a16:creationId xmlns:a16="http://schemas.microsoft.com/office/drawing/2014/main" id="{0122702D-D35E-447C-92F9-D312607CB0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51857</xdr:colOff>
      <xdr:row>33</xdr:row>
      <xdr:rowOff>59690</xdr:rowOff>
    </xdr:from>
    <xdr:to>
      <xdr:col>11</xdr:col>
      <xdr:colOff>1001606</xdr:colOff>
      <xdr:row>53</xdr:row>
      <xdr:rowOff>131445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CB932B2B-F64D-4150-975A-C3FA793B53D8}"/>
                </a:ext>
                <a:ext uri="{147F2762-F138-4A5C-976F-8EAC2B608ADB}">
                  <a16:predDERef xmlns:a16="http://schemas.microsoft.com/office/drawing/2014/main" pred="{7030F2AB-7A0A-4027-8AB4-815F879DE06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3419" y="7597527"/>
              <a:ext cx="7183571" cy="371345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CA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22</xdr:col>
      <xdr:colOff>70062</xdr:colOff>
      <xdr:row>33</xdr:row>
      <xdr:rowOff>56728</xdr:rowOff>
    </xdr:from>
    <xdr:to>
      <xdr:col>29</xdr:col>
      <xdr:colOff>534297</xdr:colOff>
      <xdr:row>53</xdr:row>
      <xdr:rowOff>135467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2978D74-87AD-4F8E-B87D-8D9FEB1123C7}"/>
            </a:ext>
            <a:ext uri="{147F2762-F138-4A5C-976F-8EAC2B608ADB}">
              <a16:predDERef xmlns:a16="http://schemas.microsoft.com/office/drawing/2014/main" pred="{9CA81F89-50A3-41C6-B0A8-82DF03D8FE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304692</xdr:colOff>
      <xdr:row>8</xdr:row>
      <xdr:rowOff>107826</xdr:rowOff>
    </xdr:from>
    <xdr:to>
      <xdr:col>29</xdr:col>
      <xdr:colOff>545394</xdr:colOff>
      <xdr:row>30</xdr:row>
      <xdr:rowOff>107491</xdr:rowOff>
    </xdr:to>
    <xdr:graphicFrame macro="">
      <xdr:nvGraphicFramePr>
        <xdr:cNvPr id="5" name="Chart 9">
          <a:extLst>
            <a:ext uri="{FF2B5EF4-FFF2-40B4-BE49-F238E27FC236}">
              <a16:creationId xmlns:a16="http://schemas.microsoft.com/office/drawing/2014/main" id="{BDAACC13-ABEA-44E6-99BF-D0124750A846}"/>
            </a:ext>
            <a:ext uri="{147F2762-F138-4A5C-976F-8EAC2B608ADB}">
              <a16:predDERef xmlns:a16="http://schemas.microsoft.com/office/drawing/2014/main" pred="{B149F88F-F51D-4508-B47D-8E6DD5BF7B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7</xdr:col>
      <xdr:colOff>208278</xdr:colOff>
      <xdr:row>55</xdr:row>
      <xdr:rowOff>179278</xdr:rowOff>
    </xdr:from>
    <xdr:to>
      <xdr:col>7</xdr:col>
      <xdr:colOff>516888</xdr:colOff>
      <xdr:row>57</xdr:row>
      <xdr:rowOff>57359</xdr:rowOff>
    </xdr:to>
    <xdr:pic>
      <xdr:nvPicPr>
        <xdr:cNvPr id="6" name="Graphic 11" descr="Checkbox Checked with solid fill">
          <a:extLst>
            <a:ext uri="{FF2B5EF4-FFF2-40B4-BE49-F238E27FC236}">
              <a16:creationId xmlns:a16="http://schemas.microsoft.com/office/drawing/2014/main" id="{03B0C990-8C41-426E-8377-E70C30378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3907788" y="11026348"/>
          <a:ext cx="304800" cy="356235"/>
        </a:xfrm>
        <a:prstGeom prst="rect">
          <a:avLst/>
        </a:prstGeom>
      </xdr:spPr>
    </xdr:pic>
    <xdr:clientData/>
  </xdr:twoCellAnchor>
  <xdr:oneCellAnchor>
    <xdr:from>
      <xdr:col>24</xdr:col>
      <xdr:colOff>131234</xdr:colOff>
      <xdr:row>55</xdr:row>
      <xdr:rowOff>189014</xdr:rowOff>
    </xdr:from>
    <xdr:ext cx="304800" cy="333375"/>
    <xdr:pic>
      <xdr:nvPicPr>
        <xdr:cNvPr id="7" name="Graphic 11" descr="Checkbox Checked with solid fill">
          <a:extLst>
            <a:ext uri="{FF2B5EF4-FFF2-40B4-BE49-F238E27FC236}">
              <a16:creationId xmlns:a16="http://schemas.microsoft.com/office/drawing/2014/main" id="{027F68F6-DB6A-478F-AF55-52B12DD1A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15622694" y="11037989"/>
          <a:ext cx="304800" cy="333375"/>
        </a:xfrm>
        <a:prstGeom prst="rect">
          <a:avLst/>
        </a:prstGeom>
      </xdr:spPr>
    </xdr:pic>
    <xdr:clientData/>
  </xdr:oneCellAnchor>
  <xdr:twoCellAnchor>
    <xdr:from>
      <xdr:col>18</xdr:col>
      <xdr:colOff>70437</xdr:colOff>
      <xdr:row>8</xdr:row>
      <xdr:rowOff>93668</xdr:rowOff>
    </xdr:from>
    <xdr:to>
      <xdr:col>23</xdr:col>
      <xdr:colOff>217493</xdr:colOff>
      <xdr:row>30</xdr:row>
      <xdr:rowOff>98225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CA7F9925-2204-4040-857F-638639A210EF}"/>
            </a:ext>
          </a:extLst>
        </xdr:cNvPr>
        <xdr:cNvGrpSpPr/>
      </xdr:nvGrpSpPr>
      <xdr:grpSpPr>
        <a:xfrm>
          <a:off x="12247291" y="2683521"/>
          <a:ext cx="3407092" cy="4582237"/>
          <a:chOff x="4647358" y="2281436"/>
          <a:chExt cx="3255562" cy="4579844"/>
        </a:xfrm>
      </xdr:grpSpPr>
      <xdr:grpSp>
        <xdr:nvGrpSpPr>
          <xdr:cNvPr id="9" name="Group 1">
            <a:extLst>
              <a:ext uri="{FF2B5EF4-FFF2-40B4-BE49-F238E27FC236}">
                <a16:creationId xmlns:a16="http://schemas.microsoft.com/office/drawing/2014/main" id="{9D224778-0504-A1A5-06AB-BF2FD658AF0A}"/>
              </a:ext>
            </a:extLst>
          </xdr:cNvPr>
          <xdr:cNvGrpSpPr/>
        </xdr:nvGrpSpPr>
        <xdr:grpSpPr>
          <a:xfrm>
            <a:off x="4647358" y="2281436"/>
            <a:ext cx="3255562" cy="4579844"/>
            <a:chOff x="15596238" y="2279339"/>
            <a:chExt cx="3246630" cy="4808705"/>
          </a:xfrm>
        </xdr:grpSpPr>
        <xdr:grpSp>
          <xdr:nvGrpSpPr>
            <xdr:cNvPr id="11" name="Group 19">
              <a:extLst>
                <a:ext uri="{FF2B5EF4-FFF2-40B4-BE49-F238E27FC236}">
                  <a16:creationId xmlns:a16="http://schemas.microsoft.com/office/drawing/2014/main" id="{61EA4B68-6444-5EC8-30BF-F84AC6003BB0}"/>
                </a:ext>
                <a:ext uri="{147F2762-F138-4A5C-976F-8EAC2B608ADB}">
                  <a16:predDERef xmlns:a16="http://schemas.microsoft.com/office/drawing/2014/main" pred="{FC19EBC8-9100-4D53-ABEE-4A7FA1DDD803}"/>
                </a:ext>
              </a:extLst>
            </xdr:cNvPr>
            <xdr:cNvGrpSpPr/>
          </xdr:nvGrpSpPr>
          <xdr:grpSpPr>
            <a:xfrm>
              <a:off x="15596238" y="2279339"/>
              <a:ext cx="3246630" cy="4808705"/>
              <a:chOff x="11485371" y="1867914"/>
              <a:chExt cx="3294466" cy="5199363"/>
            </a:xfrm>
          </xdr:grpSpPr>
          <xdr:graphicFrame macro="">
            <xdr:nvGraphicFramePr>
              <xdr:cNvPr id="13" name="Chart 7">
                <a:extLst>
                  <a:ext uri="{FF2B5EF4-FFF2-40B4-BE49-F238E27FC236}">
                    <a16:creationId xmlns:a16="http://schemas.microsoft.com/office/drawing/2014/main" id="{9F989D13-3DD3-8B04-6C17-F33A2AAD21DA}"/>
                  </a:ext>
                  <a:ext uri="{147F2762-F138-4A5C-976F-8EAC2B608ADB}">
                    <a16:predDERef xmlns:a16="http://schemas.microsoft.com/office/drawing/2014/main" pred="{94263044-0240-4369-88CF-B4E5BA2A7BBB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11485371" y="1867914"/>
              <a:ext cx="3294466" cy="5199363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7"/>
              </a:graphicData>
            </a:graphic>
          </xdr:graphicFrame>
          <xdr:sp macro="" textlink="$V$22">
            <xdr:nvSpPr>
              <xdr:cNvPr id="14" name="TextBox 22">
                <a:extLst>
                  <a:ext uri="{FF2B5EF4-FFF2-40B4-BE49-F238E27FC236}">
                    <a16:creationId xmlns:a16="http://schemas.microsoft.com/office/drawing/2014/main" id="{1DC5DC26-8FE6-07F1-7879-BC1ED0A4CBB8}"/>
                  </a:ext>
                  <a:ext uri="{147F2762-F138-4A5C-976F-8EAC2B608ADB}">
                    <a16:predDERef xmlns:a16="http://schemas.microsoft.com/office/drawing/2014/main" pred="{3EA45996-B157-4A90-9B26-D39A05157976}"/>
                  </a:ext>
                </a:extLst>
              </xdr:cNvPr>
              <xdr:cNvSpPr txBox="1"/>
            </xdr:nvSpPr>
            <xdr:spPr>
              <a:xfrm>
                <a:off x="12437143" y="5480397"/>
                <a:ext cx="1408397" cy="735306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marL="0" indent="0" algn="ctr"/>
                <a:r>
                  <a:rPr lang="en-US" sz="2400" b="1" i="0" u="none" strike="noStrike">
                    <a:solidFill>
                      <a:srgbClr val="000000"/>
                    </a:solidFill>
                    <a:latin typeface="Calibri"/>
                    <a:ea typeface="+mn-ea"/>
                    <a:cs typeface="Calibri"/>
                  </a:rPr>
                  <a:t>YIELD</a:t>
                </a:r>
                <a:endParaRPr lang="en-US" sz="6600" b="1" i="0" u="none" strike="noStrike">
                  <a:solidFill>
                    <a:srgbClr val="000000"/>
                  </a:solidFill>
                  <a:latin typeface="Calibri"/>
                  <a:ea typeface="+mn-ea"/>
                  <a:cs typeface="Calibri"/>
                </a:endParaRPr>
              </a:p>
            </xdr:txBody>
          </xdr:sp>
        </xdr:grpSp>
        <xdr:sp macro="" textlink="$V$22">
          <xdr:nvSpPr>
            <xdr:cNvPr id="12" name="TextBox 12">
              <a:extLst>
                <a:ext uri="{FF2B5EF4-FFF2-40B4-BE49-F238E27FC236}">
                  <a16:creationId xmlns:a16="http://schemas.microsoft.com/office/drawing/2014/main" id="{DBFC5800-023D-F24F-5A60-DA58706C8FF7}"/>
                </a:ext>
              </a:extLst>
            </xdr:cNvPr>
            <xdr:cNvSpPr txBox="1"/>
          </xdr:nvSpPr>
          <xdr:spPr>
            <a:xfrm>
              <a:off x="16569690" y="3790510"/>
              <a:ext cx="1326726" cy="82718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spAutoFit/>
            </a:bodyPr>
            <a:lstStyle/>
            <a:p>
              <a:pPr algn="ctr"/>
              <a:fld id="{E35C5BF6-3709-4482-90AA-B8D0EFDF1CBB}" type="TxLink">
                <a:rPr lang="en-US" sz="4400" b="1" i="0" u="none" strike="noStrike">
                  <a:solidFill>
                    <a:srgbClr val="000000"/>
                  </a:solidFill>
                  <a:latin typeface="Calibri"/>
                  <a:cs typeface="Calibri"/>
                </a:rPr>
                <a:pPr algn="ctr"/>
                <a:t>23%</a:t>
              </a:fld>
              <a:endParaRPr lang="en-US" sz="4400" b="1"/>
            </a:p>
          </xdr:txBody>
        </xdr:sp>
      </xdr:grpSp>
      <xdr:sp macro="" textlink="$R$31">
        <xdr:nvSpPr>
          <xdr:cNvPr id="10" name="TextBox 9">
            <a:extLst>
              <a:ext uri="{FF2B5EF4-FFF2-40B4-BE49-F238E27FC236}">
                <a16:creationId xmlns:a16="http://schemas.microsoft.com/office/drawing/2014/main" id="{13D8A6F3-2B7E-8B53-C3CB-1C1701F47B1D}"/>
              </a:ext>
            </a:extLst>
          </xdr:cNvPr>
          <xdr:cNvSpPr txBox="1"/>
        </xdr:nvSpPr>
        <xdr:spPr>
          <a:xfrm>
            <a:off x="5445550" y="5812770"/>
            <a:ext cx="1661584" cy="8510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fld id="{29616013-A1D9-48CB-B60A-2E6FAFD2E8BE}" type="TxLink">
              <a:rPr lang="en-US" sz="4800" b="1" i="0" u="none" strike="noStrike">
                <a:solidFill>
                  <a:schemeClr val="accent4">
                    <a:lumMod val="75000"/>
                  </a:schemeClr>
                </a:solidFill>
                <a:latin typeface="Calibri"/>
                <a:cs typeface="Calibri"/>
              </a:rPr>
              <a:pPr algn="ctr"/>
              <a:t>91%</a:t>
            </a:fld>
            <a:endParaRPr lang="en-US" sz="4800" b="1">
              <a:solidFill>
                <a:schemeClr val="accent4">
                  <a:lumMod val="75000"/>
                </a:schemeClr>
              </a:solidFill>
            </a:endParaRPr>
          </a:p>
        </xdr:txBody>
      </xdr:sp>
    </xdr:grpSp>
    <xdr:clientData/>
  </xdr:twoCellAnchor>
  <xdr:twoCellAnchor editAs="oneCell">
    <xdr:from>
      <xdr:col>1</xdr:col>
      <xdr:colOff>223092</xdr:colOff>
      <xdr:row>0</xdr:row>
      <xdr:rowOff>0</xdr:rowOff>
    </xdr:from>
    <xdr:to>
      <xdr:col>2</xdr:col>
      <xdr:colOff>66893</xdr:colOff>
      <xdr:row>0</xdr:row>
      <xdr:rowOff>529591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B111DD05-5E8A-4654-ADBF-62977DD23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saturation sat="6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246" y="0"/>
          <a:ext cx="491264" cy="5295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6FE51-3D61-480B-BE34-640BBB9B5846}">
  <sheetPr>
    <pageSetUpPr fitToPage="1"/>
  </sheetPr>
  <dimension ref="A1:AD87"/>
  <sheetViews>
    <sheetView showGridLines="0" showRowColHeaders="0" tabSelected="1" zoomScale="70" zoomScaleNormal="70" workbookViewId="0">
      <selection activeCell="M35" sqref="M35:V44"/>
    </sheetView>
  </sheetViews>
  <sheetFormatPr defaultColWidth="8.88671875" defaultRowHeight="15.05" x14ac:dyDescent="0.3"/>
  <cols>
    <col min="1" max="1" width="1" style="18" customWidth="1"/>
    <col min="2" max="5" width="9.109375" style="18" bestFit="1" customWidth="1"/>
    <col min="6" max="6" width="7.109375" style="18" customWidth="1"/>
    <col min="7" max="7" width="9.109375" style="18" bestFit="1" customWidth="1"/>
    <col min="8" max="8" width="10.5546875" style="18" customWidth="1"/>
    <col min="9" max="9" width="5.6640625" style="18" customWidth="1"/>
    <col min="10" max="11" width="9.109375" style="18" bestFit="1" customWidth="1"/>
    <col min="12" max="12" width="15.5546875" style="18" customWidth="1"/>
    <col min="13" max="13" width="12.33203125" style="18" customWidth="1"/>
    <col min="14" max="14" width="10.33203125" style="18" customWidth="1"/>
    <col min="15" max="15" width="11.33203125" style="18" customWidth="1"/>
    <col min="16" max="16" width="11.44140625" style="18" customWidth="1"/>
    <col min="17" max="17" width="9.33203125" style="18" customWidth="1"/>
    <col min="18" max="18" width="12" style="18" customWidth="1"/>
    <col min="19" max="19" width="9.33203125" style="18" bestFit="1" customWidth="1"/>
    <col min="20" max="20" width="9.109375" style="18" customWidth="1"/>
    <col min="21" max="24" width="9.109375" style="18" bestFit="1" customWidth="1"/>
    <col min="25" max="26" width="8.33203125" style="18" customWidth="1"/>
    <col min="27" max="28" width="9.6640625" style="18" customWidth="1"/>
    <col min="29" max="30" width="8.88671875" style="18"/>
    <col min="31" max="31" width="1.6640625" style="18" customWidth="1"/>
    <col min="32" max="16384" width="8.88671875" style="18"/>
  </cols>
  <sheetData>
    <row r="1" spans="1:30" ht="45.1" customHeight="1" thickBot="1" x14ac:dyDescent="0.35">
      <c r="A1" s="94" t="s">
        <v>87</v>
      </c>
      <c r="B1" s="95"/>
      <c r="C1" s="95"/>
      <c r="D1" s="95"/>
      <c r="E1" s="95"/>
      <c r="F1" s="95"/>
      <c r="G1" s="123" t="s">
        <v>77</v>
      </c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5"/>
    </row>
    <row r="2" spans="1:30" s="105" customFormat="1" ht="35.25" customHeight="1" x14ac:dyDescent="0.35">
      <c r="B2" s="135" t="s">
        <v>8</v>
      </c>
      <c r="C2" s="136"/>
      <c r="D2" s="136"/>
      <c r="E2" s="126" t="s">
        <v>1</v>
      </c>
      <c r="F2" s="126"/>
      <c r="G2" s="126" t="s">
        <v>70</v>
      </c>
      <c r="H2" s="126"/>
      <c r="I2" s="126"/>
      <c r="J2" s="126"/>
      <c r="K2" s="126"/>
      <c r="L2" s="126"/>
      <c r="M2" s="126"/>
      <c r="N2" s="126" t="s">
        <v>88</v>
      </c>
      <c r="O2" s="126"/>
      <c r="P2" s="106" t="s">
        <v>76</v>
      </c>
      <c r="Q2" s="126" t="s">
        <v>89</v>
      </c>
      <c r="R2" s="126"/>
      <c r="S2" s="126" t="s">
        <v>93</v>
      </c>
      <c r="T2" s="126"/>
      <c r="U2" s="137" t="s">
        <v>85</v>
      </c>
      <c r="V2" s="137"/>
      <c r="W2" s="126" t="s">
        <v>91</v>
      </c>
      <c r="X2" s="126"/>
      <c r="Y2" s="126" t="s">
        <v>86</v>
      </c>
      <c r="Z2" s="126"/>
      <c r="AA2" s="126"/>
      <c r="AB2" s="111" t="s">
        <v>40</v>
      </c>
      <c r="AC2" s="112" t="s">
        <v>94</v>
      </c>
      <c r="AD2" s="113" t="s">
        <v>95</v>
      </c>
    </row>
    <row r="3" spans="1:30" ht="15.05" customHeight="1" x14ac:dyDescent="0.3">
      <c r="B3" s="163"/>
      <c r="C3" s="164"/>
      <c r="D3" s="164"/>
      <c r="E3" s="164"/>
      <c r="F3" s="164"/>
      <c r="G3" s="131"/>
      <c r="H3" s="131"/>
      <c r="I3" s="131"/>
      <c r="J3" s="131"/>
      <c r="K3" s="131"/>
      <c r="L3" s="131"/>
      <c r="M3" s="131"/>
      <c r="N3" s="167"/>
      <c r="O3" s="164"/>
      <c r="P3" s="153"/>
      <c r="Q3" s="129" t="str">
        <f>IFERROR(N3/P3,"")</f>
        <v/>
      </c>
      <c r="R3" s="129"/>
      <c r="S3" s="127">
        <f>P54</f>
        <v>0</v>
      </c>
      <c r="T3" s="127"/>
      <c r="U3" s="127">
        <f>Y3-AD3-(AB3*AC3)</f>
        <v>0</v>
      </c>
      <c r="V3" s="127"/>
      <c r="W3" s="127">
        <f>U3-S3</f>
        <v>0</v>
      </c>
      <c r="X3" s="127"/>
      <c r="Y3" s="133"/>
      <c r="Z3" s="133"/>
      <c r="AA3" s="133"/>
      <c r="AB3" s="133"/>
      <c r="AC3" s="133"/>
      <c r="AD3" s="151"/>
    </row>
    <row r="4" spans="1:30" ht="15.05" customHeight="1" thickBot="1" x14ac:dyDescent="0.35">
      <c r="B4" s="165"/>
      <c r="C4" s="166"/>
      <c r="D4" s="166"/>
      <c r="E4" s="166"/>
      <c r="F4" s="166"/>
      <c r="G4" s="132"/>
      <c r="H4" s="132"/>
      <c r="I4" s="132"/>
      <c r="J4" s="132"/>
      <c r="K4" s="132"/>
      <c r="L4" s="132"/>
      <c r="M4" s="132"/>
      <c r="N4" s="166"/>
      <c r="O4" s="166"/>
      <c r="P4" s="154"/>
      <c r="Q4" s="130"/>
      <c r="R4" s="130"/>
      <c r="S4" s="128"/>
      <c r="T4" s="128"/>
      <c r="U4" s="128"/>
      <c r="V4" s="128"/>
      <c r="W4" s="128"/>
      <c r="X4" s="128"/>
      <c r="Y4" s="134"/>
      <c r="Z4" s="134"/>
      <c r="AA4" s="134"/>
      <c r="AB4" s="134"/>
      <c r="AC4" s="134"/>
      <c r="AD4" s="152"/>
    </row>
    <row r="5" spans="1:30" ht="18" customHeight="1" thickBot="1" x14ac:dyDescent="0.4">
      <c r="B5" s="155" t="s">
        <v>66</v>
      </c>
      <c r="C5" s="156"/>
      <c r="D5" s="156"/>
      <c r="E5" s="156"/>
      <c r="F5" s="156"/>
      <c r="G5" s="156"/>
      <c r="H5" s="156"/>
      <c r="I5" s="156"/>
      <c r="J5" s="156"/>
      <c r="K5" s="156"/>
      <c r="L5" s="157"/>
      <c r="M5" s="158" t="s">
        <v>9</v>
      </c>
      <c r="N5" s="159"/>
      <c r="O5" s="159"/>
      <c r="P5" s="159"/>
      <c r="Q5" s="159"/>
      <c r="R5" s="160"/>
      <c r="S5" s="161" t="s">
        <v>75</v>
      </c>
      <c r="T5" s="162"/>
      <c r="U5" s="162"/>
      <c r="V5" s="162"/>
      <c r="W5" s="162"/>
      <c r="X5" s="162"/>
      <c r="Y5" s="162"/>
      <c r="Z5" s="162"/>
      <c r="AA5" s="138" t="s">
        <v>44</v>
      </c>
      <c r="AB5" s="138"/>
      <c r="AC5" s="138"/>
      <c r="AD5" s="138"/>
    </row>
    <row r="6" spans="1:30" s="98" customFormat="1" ht="25.85" customHeight="1" x14ac:dyDescent="0.3">
      <c r="B6" s="139" t="s">
        <v>66</v>
      </c>
      <c r="C6" s="140"/>
      <c r="D6" s="141"/>
      <c r="E6" s="142" t="s">
        <v>67</v>
      </c>
      <c r="F6" s="143"/>
      <c r="G6" s="144"/>
      <c r="H6" s="142" t="s">
        <v>68</v>
      </c>
      <c r="I6" s="143"/>
      <c r="J6" s="144"/>
      <c r="K6" s="142" t="s">
        <v>69</v>
      </c>
      <c r="L6" s="145"/>
      <c r="M6" s="103" t="s">
        <v>90</v>
      </c>
      <c r="N6" s="146" t="s">
        <v>3</v>
      </c>
      <c r="O6" s="147"/>
      <c r="P6" s="146" t="s">
        <v>10</v>
      </c>
      <c r="Q6" s="147"/>
      <c r="R6" s="104" t="s">
        <v>73</v>
      </c>
      <c r="S6" s="286" t="s">
        <v>71</v>
      </c>
      <c r="T6" s="287"/>
      <c r="U6" s="287"/>
      <c r="V6" s="287"/>
      <c r="W6" s="287"/>
      <c r="X6" s="287"/>
      <c r="Y6" s="287"/>
      <c r="Z6" s="288"/>
      <c r="AA6" s="289" t="s">
        <v>50</v>
      </c>
      <c r="AB6" s="290" t="s">
        <v>51</v>
      </c>
      <c r="AC6" s="291" t="s">
        <v>52</v>
      </c>
      <c r="AD6" s="292" t="s">
        <v>45</v>
      </c>
    </row>
    <row r="7" spans="1:30" s="96" customFormat="1" ht="32.6" customHeight="1" thickBot="1" x14ac:dyDescent="0.35">
      <c r="B7" s="188" t="str">
        <f>IFERROR(E7*H7*K7,"")</f>
        <v/>
      </c>
      <c r="C7" s="189"/>
      <c r="D7" s="190"/>
      <c r="E7" s="191" t="str">
        <f>IFERROR((U3-P54)/U3,"")</f>
        <v/>
      </c>
      <c r="F7" s="192"/>
      <c r="G7" s="193"/>
      <c r="H7" s="191" t="str">
        <f>R31</f>
        <v/>
      </c>
      <c r="I7" s="192"/>
      <c r="J7" s="193"/>
      <c r="K7" s="191" t="str">
        <f>IFERROR(K9*(P31+Q31)/W3,"")</f>
        <v/>
      </c>
      <c r="L7" s="194"/>
      <c r="M7" s="308">
        <f>N3</f>
        <v>0</v>
      </c>
      <c r="N7" s="195">
        <f>P31</f>
        <v>0</v>
      </c>
      <c r="O7" s="196"/>
      <c r="P7" s="195">
        <f>M7-N7</f>
        <v>0</v>
      </c>
      <c r="Q7" s="196"/>
      <c r="R7" s="108"/>
      <c r="S7" s="293" t="s">
        <v>53</v>
      </c>
      <c r="T7" s="294"/>
      <c r="U7" s="295" t="s">
        <v>54</v>
      </c>
      <c r="V7" s="294"/>
      <c r="W7" s="295" t="s">
        <v>55</v>
      </c>
      <c r="X7" s="294"/>
      <c r="Y7" s="295" t="s">
        <v>56</v>
      </c>
      <c r="Z7" s="296"/>
      <c r="AA7" s="297" t="s">
        <v>57</v>
      </c>
      <c r="AB7" s="298" t="s">
        <v>58</v>
      </c>
      <c r="AC7" s="299" t="s">
        <v>47</v>
      </c>
      <c r="AD7" s="300" t="s">
        <v>46</v>
      </c>
    </row>
    <row r="8" spans="1:30" ht="18" customHeight="1" thickBot="1" x14ac:dyDescent="0.4">
      <c r="B8" s="23"/>
      <c r="C8" s="24"/>
      <c r="D8" s="24"/>
      <c r="E8" s="24"/>
      <c r="F8" s="24"/>
      <c r="G8" s="24"/>
      <c r="H8" s="24"/>
      <c r="I8" s="24"/>
      <c r="J8" s="24"/>
      <c r="K8" s="24"/>
      <c r="L8" s="25"/>
      <c r="M8" s="182" t="s">
        <v>11</v>
      </c>
      <c r="N8" s="182"/>
      <c r="O8" s="182"/>
      <c r="P8" s="182"/>
      <c r="Q8" s="182"/>
      <c r="R8" s="183"/>
      <c r="S8" s="184"/>
      <c r="T8" s="185"/>
      <c r="U8" s="186"/>
      <c r="V8" s="185"/>
      <c r="W8" s="186"/>
      <c r="X8" s="185"/>
      <c r="Y8" s="186"/>
      <c r="Z8" s="187"/>
      <c r="AA8" s="301" t="str">
        <f>IF(Y14=0,"",Y14)</f>
        <v/>
      </c>
      <c r="AB8" s="302" t="str">
        <f>IF(Z14=0,"",Z14)</f>
        <v/>
      </c>
      <c r="AC8" s="303" t="str">
        <f>IF(AA14=0,"",AA14)</f>
        <v/>
      </c>
      <c r="AD8" s="304" t="str">
        <f>IF(AB14=0,"",AB14)</f>
        <v/>
      </c>
    </row>
    <row r="9" spans="1:30" ht="18.2" x14ac:dyDescent="0.35">
      <c r="B9" s="30"/>
      <c r="C9" s="31"/>
      <c r="D9" s="31"/>
      <c r="E9" s="31"/>
      <c r="F9" s="31"/>
      <c r="G9" s="31"/>
      <c r="I9" s="31"/>
      <c r="J9" s="109" t="s">
        <v>92</v>
      </c>
      <c r="K9" s="59" t="e">
        <f>(1/R7)*60</f>
        <v>#DIV/0!</v>
      </c>
      <c r="L9" s="32"/>
      <c r="M9" s="33" t="s">
        <v>24</v>
      </c>
      <c r="N9" s="6"/>
      <c r="O9" s="34" t="s">
        <v>25</v>
      </c>
      <c r="P9" s="6"/>
      <c r="Q9" s="34" t="s">
        <v>26</v>
      </c>
      <c r="R9" s="7"/>
      <c r="S9" s="35"/>
      <c r="T9" s="36"/>
      <c r="U9" s="37"/>
      <c r="V9" s="37"/>
      <c r="W9" s="37"/>
      <c r="X9" s="37"/>
      <c r="Y9" s="37"/>
      <c r="Z9" s="37"/>
      <c r="AA9" s="38">
        <v>0.05</v>
      </c>
      <c r="AB9" s="38">
        <v>0.1</v>
      </c>
      <c r="AC9" s="38">
        <v>0.75</v>
      </c>
      <c r="AD9" s="39">
        <v>0.1</v>
      </c>
    </row>
    <row r="10" spans="1:30" ht="21" customHeight="1" x14ac:dyDescent="0.35">
      <c r="B10" s="30"/>
      <c r="C10" s="31"/>
      <c r="D10" s="31"/>
      <c r="E10" s="31"/>
      <c r="F10" s="31"/>
      <c r="G10" s="31"/>
      <c r="H10" s="40"/>
      <c r="I10" s="31"/>
      <c r="J10" s="109" t="s">
        <v>66</v>
      </c>
      <c r="K10" s="110" t="e">
        <f>(P31*K9)/U3</f>
        <v>#DIV/0!</v>
      </c>
      <c r="L10" s="41"/>
      <c r="M10" s="42" t="s">
        <v>7</v>
      </c>
      <c r="N10" s="43" t="s">
        <v>36</v>
      </c>
      <c r="O10" s="44" t="s">
        <v>29</v>
      </c>
      <c r="P10" s="44" t="s">
        <v>4</v>
      </c>
      <c r="Q10" s="44" t="s">
        <v>5</v>
      </c>
      <c r="R10" s="45" t="s">
        <v>41</v>
      </c>
      <c r="S10" s="46"/>
      <c r="T10" s="47"/>
      <c r="W10" s="168" t="s">
        <v>48</v>
      </c>
      <c r="Y10" s="48"/>
      <c r="Z10" s="48"/>
      <c r="AA10" s="48"/>
      <c r="AB10" s="48"/>
      <c r="AC10" s="49"/>
      <c r="AD10" s="50"/>
    </row>
    <row r="11" spans="1:30" ht="15.65" customHeight="1" x14ac:dyDescent="0.35">
      <c r="B11" s="30"/>
      <c r="C11" s="31"/>
      <c r="D11" s="31"/>
      <c r="E11" s="31"/>
      <c r="F11" s="31"/>
      <c r="G11" s="31"/>
      <c r="H11" s="31"/>
      <c r="L11" s="32"/>
      <c r="M11" s="51">
        <v>0.22916666666666666</v>
      </c>
      <c r="N11" s="52"/>
      <c r="O11" s="52">
        <f>P11+Q11</f>
        <v>0</v>
      </c>
      <c r="P11" s="1"/>
      <c r="Q11" s="2"/>
      <c r="R11" s="53" t="str">
        <f t="shared" ref="R11:R31" si="0">IFERROR(P11/O11,"")</f>
        <v/>
      </c>
      <c r="S11" s="46"/>
      <c r="T11" s="47"/>
      <c r="W11" s="169"/>
      <c r="AB11" s="54"/>
      <c r="AC11" s="55"/>
      <c r="AD11" s="41"/>
    </row>
    <row r="12" spans="1:30" ht="15.65" customHeight="1" x14ac:dyDescent="0.35">
      <c r="B12" s="30"/>
      <c r="C12" s="31"/>
      <c r="D12" s="31"/>
      <c r="E12" s="31"/>
      <c r="F12" s="31"/>
      <c r="G12" s="31"/>
      <c r="H12" s="31"/>
      <c r="L12" s="41"/>
      <c r="M12" s="51">
        <v>0.27083333333333331</v>
      </c>
      <c r="N12" s="52">
        <f t="shared" ref="N12:N30" si="1">N11+P12+Q12</f>
        <v>0</v>
      </c>
      <c r="O12" s="52">
        <f t="shared" ref="O12:O30" si="2">N12-N11</f>
        <v>0</v>
      </c>
      <c r="P12" s="93"/>
      <c r="Q12" s="2"/>
      <c r="R12" s="53" t="str">
        <f t="shared" si="0"/>
        <v/>
      </c>
      <c r="S12" s="46"/>
      <c r="T12" s="47"/>
      <c r="W12" s="56">
        <f>S8+U8+W8+Y8</f>
        <v>0</v>
      </c>
      <c r="Y12" s="48" t="s">
        <v>49</v>
      </c>
      <c r="AB12" s="57"/>
      <c r="AC12" s="55"/>
      <c r="AD12" s="41"/>
    </row>
    <row r="13" spans="1:30" ht="15.65" customHeight="1" x14ac:dyDescent="0.35">
      <c r="B13" s="30"/>
      <c r="C13" s="31"/>
      <c r="D13" s="31"/>
      <c r="F13" s="31"/>
      <c r="G13" s="31"/>
      <c r="H13" s="31"/>
      <c r="L13" s="32"/>
      <c r="M13" s="51">
        <v>0.3125</v>
      </c>
      <c r="N13" s="52">
        <f t="shared" si="1"/>
        <v>0</v>
      </c>
      <c r="O13" s="52">
        <f t="shared" si="2"/>
        <v>0</v>
      </c>
      <c r="P13" s="1"/>
      <c r="Q13" s="2"/>
      <c r="R13" s="53" t="str">
        <f t="shared" si="0"/>
        <v/>
      </c>
      <c r="S13" s="46"/>
      <c r="T13" s="47"/>
      <c r="Y13" s="54" t="s">
        <v>57</v>
      </c>
      <c r="Z13" s="54" t="s">
        <v>59</v>
      </c>
      <c r="AA13" s="54" t="s">
        <v>60</v>
      </c>
      <c r="AB13" s="54" t="s">
        <v>46</v>
      </c>
      <c r="AC13" s="55"/>
      <c r="AD13" s="41"/>
    </row>
    <row r="14" spans="1:30" ht="15.65" customHeight="1" x14ac:dyDescent="0.35">
      <c r="B14" s="30"/>
      <c r="C14" s="31"/>
      <c r="D14" s="31"/>
      <c r="E14" s="31"/>
      <c r="F14" s="31"/>
      <c r="G14" s="31"/>
      <c r="H14" s="31"/>
      <c r="L14" s="32"/>
      <c r="M14" s="51">
        <v>0.35416666666666702</v>
      </c>
      <c r="N14" s="52">
        <f t="shared" si="1"/>
        <v>0</v>
      </c>
      <c r="O14" s="52">
        <f t="shared" si="2"/>
        <v>0</v>
      </c>
      <c r="P14" s="1"/>
      <c r="Q14" s="2"/>
      <c r="R14" s="53" t="str">
        <f t="shared" si="0"/>
        <v/>
      </c>
      <c r="S14" s="46"/>
      <c r="T14" s="58"/>
      <c r="Y14" s="57" t="str">
        <f>IFERROR(S8/W12,"")</f>
        <v/>
      </c>
      <c r="Z14" s="57" t="str">
        <f>IFERROR(U8/W12,"")</f>
        <v/>
      </c>
      <c r="AA14" s="57" t="str">
        <f>IFERROR(W8/W12,"")</f>
        <v/>
      </c>
      <c r="AB14" s="57" t="str">
        <f>IFERROR(Y8/W12,"")</f>
        <v/>
      </c>
      <c r="AD14" s="41"/>
    </row>
    <row r="15" spans="1:30" ht="15.65" customHeight="1" x14ac:dyDescent="0.3">
      <c r="B15" s="30"/>
      <c r="C15" s="31"/>
      <c r="D15" s="31"/>
      <c r="E15" s="31"/>
      <c r="F15" s="31"/>
      <c r="G15" s="31"/>
      <c r="H15" s="31"/>
      <c r="L15" s="32"/>
      <c r="M15" s="51">
        <v>0.39583333333333298</v>
      </c>
      <c r="N15" s="52">
        <f t="shared" si="1"/>
        <v>0</v>
      </c>
      <c r="O15" s="52">
        <f t="shared" si="2"/>
        <v>0</v>
      </c>
      <c r="P15" s="1"/>
      <c r="Q15" s="2"/>
      <c r="R15" s="53" t="str">
        <f t="shared" si="0"/>
        <v/>
      </c>
      <c r="S15" s="46"/>
      <c r="T15" s="58"/>
      <c r="Z15" s="18" t="s">
        <v>27</v>
      </c>
      <c r="AA15" s="18" t="s">
        <v>28</v>
      </c>
      <c r="AD15" s="41"/>
    </row>
    <row r="16" spans="1:30" ht="15.65" customHeight="1" x14ac:dyDescent="0.3">
      <c r="B16" s="30"/>
      <c r="C16" s="31"/>
      <c r="D16" s="31"/>
      <c r="E16" s="31"/>
      <c r="F16" s="31"/>
      <c r="G16" s="31"/>
      <c r="H16" s="31"/>
      <c r="L16" s="32"/>
      <c r="M16" s="51">
        <v>0.4375</v>
      </c>
      <c r="N16" s="52">
        <f t="shared" si="1"/>
        <v>0</v>
      </c>
      <c r="O16" s="52">
        <f t="shared" si="2"/>
        <v>0</v>
      </c>
      <c r="P16" s="1"/>
      <c r="Q16" s="2"/>
      <c r="R16" s="53" t="str">
        <f t="shared" si="0"/>
        <v/>
      </c>
      <c r="S16" s="46"/>
      <c r="T16" s="60"/>
      <c r="U16" s="60" t="s">
        <v>23</v>
      </c>
      <c r="V16" s="60"/>
      <c r="W16" s="61"/>
      <c r="Z16" s="62" t="e">
        <f>AVERAGE(P11:P30)</f>
        <v>#DIV/0!</v>
      </c>
      <c r="AA16" s="55">
        <f>R7</f>
        <v>0</v>
      </c>
      <c r="AD16" s="41"/>
    </row>
    <row r="17" spans="2:30" ht="15.65" customHeight="1" x14ac:dyDescent="0.3">
      <c r="B17" s="30"/>
      <c r="C17" s="31"/>
      <c r="D17" s="31"/>
      <c r="E17" s="31"/>
      <c r="F17" s="31"/>
      <c r="G17" s="31"/>
      <c r="H17" s="31"/>
      <c r="L17" s="32"/>
      <c r="M17" s="51">
        <v>0.47916666666666702</v>
      </c>
      <c r="N17" s="52">
        <f t="shared" si="1"/>
        <v>0</v>
      </c>
      <c r="O17" s="52">
        <f t="shared" si="2"/>
        <v>0</v>
      </c>
      <c r="P17" s="1"/>
      <c r="Q17" s="2"/>
      <c r="R17" s="53" t="str">
        <f t="shared" si="0"/>
        <v/>
      </c>
      <c r="S17" s="46"/>
      <c r="T17" s="60"/>
      <c r="U17" s="60" t="s">
        <v>2</v>
      </c>
      <c r="V17" s="60" t="s">
        <v>3</v>
      </c>
      <c r="W17" s="61"/>
      <c r="Z17" s="18" t="e">
        <f>Z16/60</f>
        <v>#DIV/0!</v>
      </c>
      <c r="AD17" s="41"/>
    </row>
    <row r="18" spans="2:30" ht="15.65" customHeight="1" x14ac:dyDescent="0.3">
      <c r="B18" s="30"/>
      <c r="C18" s="31"/>
      <c r="D18" s="31"/>
      <c r="E18" s="31"/>
      <c r="F18" s="31"/>
      <c r="G18" s="31"/>
      <c r="H18" s="31"/>
      <c r="I18" s="31"/>
      <c r="L18" s="32"/>
      <c r="M18" s="51">
        <v>0.52083333333333304</v>
      </c>
      <c r="N18" s="52">
        <f t="shared" si="1"/>
        <v>0</v>
      </c>
      <c r="O18" s="52">
        <f t="shared" si="2"/>
        <v>0</v>
      </c>
      <c r="P18" s="1"/>
      <c r="Q18" s="2"/>
      <c r="R18" s="53" t="str">
        <f t="shared" si="0"/>
        <v/>
      </c>
      <c r="S18" s="46"/>
      <c r="T18" s="60"/>
      <c r="U18" s="3">
        <f>M7</f>
        <v>0</v>
      </c>
      <c r="V18" s="3">
        <f>N7</f>
        <v>0</v>
      </c>
      <c r="W18" s="61"/>
      <c r="AD18" s="41"/>
    </row>
    <row r="19" spans="2:30" ht="15.65" customHeight="1" x14ac:dyDescent="0.3">
      <c r="B19" s="30"/>
      <c r="C19" s="31"/>
      <c r="D19" s="31"/>
      <c r="E19" s="31"/>
      <c r="F19" s="31"/>
      <c r="G19" s="31"/>
      <c r="H19" s="31"/>
      <c r="I19" s="31"/>
      <c r="J19" s="31"/>
      <c r="K19" s="59"/>
      <c r="L19" s="32"/>
      <c r="M19" s="51">
        <v>0.5625</v>
      </c>
      <c r="N19" s="52">
        <f t="shared" si="1"/>
        <v>0</v>
      </c>
      <c r="O19" s="52">
        <f t="shared" si="2"/>
        <v>0</v>
      </c>
      <c r="P19" s="1"/>
      <c r="Q19" s="2"/>
      <c r="R19" s="53" t="str">
        <f t="shared" si="0"/>
        <v/>
      </c>
      <c r="S19" s="46"/>
      <c r="T19" s="60"/>
      <c r="U19" s="4">
        <v>1</v>
      </c>
      <c r="V19" s="5" t="e">
        <f>V18/U18</f>
        <v>#DIV/0!</v>
      </c>
      <c r="W19" s="61"/>
      <c r="AD19" s="41"/>
    </row>
    <row r="20" spans="2:30" ht="15.65" customHeight="1" x14ac:dyDescent="0.3">
      <c r="B20" s="30"/>
      <c r="C20" s="31"/>
      <c r="D20" s="31"/>
      <c r="E20" s="31"/>
      <c r="F20" s="31"/>
      <c r="G20" s="31"/>
      <c r="H20" s="31"/>
      <c r="I20" s="31"/>
      <c r="J20" s="31"/>
      <c r="K20" s="59"/>
      <c r="L20" s="32"/>
      <c r="M20" s="51">
        <v>0.60416666666666696</v>
      </c>
      <c r="N20" s="52">
        <f t="shared" si="1"/>
        <v>0</v>
      </c>
      <c r="O20" s="52">
        <f t="shared" si="2"/>
        <v>0</v>
      </c>
      <c r="P20" s="1"/>
      <c r="Q20" s="2"/>
      <c r="R20" s="53" t="str">
        <f t="shared" si="0"/>
        <v/>
      </c>
      <c r="S20" s="46"/>
      <c r="T20" s="60"/>
      <c r="U20" s="60"/>
      <c r="V20" s="63" t="e">
        <f>U19-V19</f>
        <v>#DIV/0!</v>
      </c>
      <c r="W20" s="61" t="s">
        <v>37</v>
      </c>
      <c r="AD20" s="41"/>
    </row>
    <row r="21" spans="2:30" ht="15.65" customHeight="1" x14ac:dyDescent="0.3">
      <c r="B21" s="30"/>
      <c r="C21" s="31"/>
      <c r="D21" s="31"/>
      <c r="E21" s="31"/>
      <c r="F21" s="31"/>
      <c r="G21" s="31"/>
      <c r="H21" s="31"/>
      <c r="I21" s="31"/>
      <c r="J21" s="31"/>
      <c r="K21" s="59"/>
      <c r="L21" s="32"/>
      <c r="M21" s="51">
        <v>0.64583333333333304</v>
      </c>
      <c r="N21" s="52">
        <f t="shared" si="1"/>
        <v>0</v>
      </c>
      <c r="O21" s="52">
        <f t="shared" si="2"/>
        <v>0</v>
      </c>
      <c r="P21" s="1"/>
      <c r="Q21" s="2"/>
      <c r="R21" s="53" t="str">
        <f t="shared" si="0"/>
        <v/>
      </c>
      <c r="S21" s="46"/>
      <c r="T21" s="60"/>
      <c r="U21" s="60"/>
      <c r="V21" s="64" t="e">
        <f>IF(V20&lt;0,"",U19-V19)</f>
        <v>#DIV/0!</v>
      </c>
      <c r="W21" s="61" t="s">
        <v>37</v>
      </c>
      <c r="AD21" s="41"/>
    </row>
    <row r="22" spans="2:30" ht="15.65" customHeight="1" x14ac:dyDescent="0.3">
      <c r="B22" s="30"/>
      <c r="C22" s="31"/>
      <c r="D22" s="31"/>
      <c r="E22" s="31"/>
      <c r="F22" s="31"/>
      <c r="G22" s="31"/>
      <c r="H22" s="31"/>
      <c r="I22" s="31"/>
      <c r="J22" s="31"/>
      <c r="K22" s="59"/>
      <c r="L22" s="32"/>
      <c r="M22" s="51">
        <v>0.6875</v>
      </c>
      <c r="N22" s="52">
        <f t="shared" si="1"/>
        <v>0</v>
      </c>
      <c r="O22" s="52">
        <f t="shared" si="2"/>
        <v>0</v>
      </c>
      <c r="P22" s="1"/>
      <c r="Q22" s="2"/>
      <c r="R22" s="53" t="str">
        <f t="shared" si="0"/>
        <v/>
      </c>
      <c r="S22" s="46"/>
      <c r="T22" s="60"/>
      <c r="U22" s="60"/>
      <c r="V22" s="64" t="str">
        <f>IFERROR(V19,"")</f>
        <v/>
      </c>
      <c r="W22" s="61" t="s">
        <v>38</v>
      </c>
      <c r="AD22" s="41"/>
    </row>
    <row r="23" spans="2:30" ht="15.65" customHeight="1" x14ac:dyDescent="0.3">
      <c r="B23" s="30"/>
      <c r="C23" s="31"/>
      <c r="D23" s="31"/>
      <c r="E23" s="31"/>
      <c r="F23" s="31"/>
      <c r="G23" s="31"/>
      <c r="H23" s="31"/>
      <c r="I23" s="31"/>
      <c r="J23" s="31"/>
      <c r="K23" s="59"/>
      <c r="L23" s="32"/>
      <c r="M23" s="51">
        <v>0.72916666666666696</v>
      </c>
      <c r="N23" s="52">
        <f t="shared" si="1"/>
        <v>0</v>
      </c>
      <c r="O23" s="52">
        <f t="shared" si="2"/>
        <v>0</v>
      </c>
      <c r="P23" s="1"/>
      <c r="Q23" s="2"/>
      <c r="R23" s="53" t="str">
        <f t="shared" si="0"/>
        <v/>
      </c>
      <c r="S23" s="46"/>
      <c r="T23" s="60"/>
      <c r="U23" s="60"/>
      <c r="V23" s="60"/>
      <c r="W23" s="61"/>
      <c r="AD23" s="41"/>
    </row>
    <row r="24" spans="2:30" ht="15.65" customHeight="1" x14ac:dyDescent="0.3">
      <c r="B24" s="30"/>
      <c r="C24" s="31"/>
      <c r="D24" s="31"/>
      <c r="E24" s="31"/>
      <c r="F24" s="31"/>
      <c r="G24" s="31"/>
      <c r="H24" s="31"/>
      <c r="I24" s="31"/>
      <c r="J24" s="31"/>
      <c r="K24" s="59"/>
      <c r="L24" s="32"/>
      <c r="M24" s="51">
        <v>0.77083333333333304</v>
      </c>
      <c r="N24" s="52">
        <f t="shared" si="1"/>
        <v>0</v>
      </c>
      <c r="O24" s="52">
        <f t="shared" si="2"/>
        <v>0</v>
      </c>
      <c r="P24" s="1"/>
      <c r="Q24" s="2"/>
      <c r="R24" s="53" t="str">
        <f t="shared" si="0"/>
        <v/>
      </c>
      <c r="S24" s="46"/>
      <c r="AD24" s="41"/>
    </row>
    <row r="25" spans="2:30" ht="15.65" customHeight="1" x14ac:dyDescent="0.3">
      <c r="B25" s="30"/>
      <c r="C25" s="31"/>
      <c r="D25" s="31"/>
      <c r="E25" s="31"/>
      <c r="F25" s="31"/>
      <c r="G25" s="31"/>
      <c r="H25" s="31"/>
      <c r="I25" s="31"/>
      <c r="J25" s="31"/>
      <c r="K25" s="59"/>
      <c r="L25" s="32"/>
      <c r="M25" s="51">
        <v>0.8125</v>
      </c>
      <c r="N25" s="52">
        <f t="shared" si="1"/>
        <v>0</v>
      </c>
      <c r="O25" s="52">
        <f t="shared" si="2"/>
        <v>0</v>
      </c>
      <c r="P25" s="1"/>
      <c r="Q25" s="2"/>
      <c r="R25" s="53" t="str">
        <f t="shared" si="0"/>
        <v/>
      </c>
      <c r="S25" s="46"/>
      <c r="AD25" s="41"/>
    </row>
    <row r="26" spans="2:30" ht="15.65" customHeight="1" x14ac:dyDescent="0.3">
      <c r="B26" s="30"/>
      <c r="C26" s="31"/>
      <c r="D26" s="31"/>
      <c r="E26" s="31"/>
      <c r="F26" s="31"/>
      <c r="G26" s="31"/>
      <c r="H26" s="31"/>
      <c r="I26" s="31"/>
      <c r="J26" s="31"/>
      <c r="K26" s="59"/>
      <c r="L26" s="32"/>
      <c r="M26" s="51">
        <v>0.85416666666666696</v>
      </c>
      <c r="N26" s="52">
        <f t="shared" si="1"/>
        <v>0</v>
      </c>
      <c r="O26" s="52">
        <f t="shared" si="2"/>
        <v>0</v>
      </c>
      <c r="P26" s="1"/>
      <c r="Q26" s="2"/>
      <c r="R26" s="53" t="str">
        <f t="shared" si="0"/>
        <v/>
      </c>
      <c r="S26" s="46"/>
      <c r="AD26" s="41"/>
    </row>
    <row r="27" spans="2:30" ht="15.65" customHeight="1" x14ac:dyDescent="0.3">
      <c r="B27" s="30"/>
      <c r="C27" s="31"/>
      <c r="D27" s="31"/>
      <c r="E27" s="31"/>
      <c r="F27" s="31"/>
      <c r="G27" s="31"/>
      <c r="H27" s="31"/>
      <c r="I27" s="31"/>
      <c r="J27" s="31"/>
      <c r="K27" s="59"/>
      <c r="L27" s="32"/>
      <c r="M27" s="51">
        <v>0.89583333333333304</v>
      </c>
      <c r="N27" s="52">
        <f t="shared" si="1"/>
        <v>0</v>
      </c>
      <c r="O27" s="52">
        <f t="shared" si="2"/>
        <v>0</v>
      </c>
      <c r="P27" s="1"/>
      <c r="Q27" s="2"/>
      <c r="R27" s="53" t="str">
        <f t="shared" si="0"/>
        <v/>
      </c>
      <c r="S27" s="46"/>
      <c r="AD27" s="41"/>
    </row>
    <row r="28" spans="2:30" ht="15.65" customHeight="1" x14ac:dyDescent="0.3">
      <c r="B28" s="30"/>
      <c r="C28" s="31"/>
      <c r="D28" s="31"/>
      <c r="E28" s="31"/>
      <c r="F28" s="31"/>
      <c r="G28" s="31"/>
      <c r="H28" s="31"/>
      <c r="I28" s="31"/>
      <c r="J28" s="31"/>
      <c r="K28" s="59"/>
      <c r="L28" s="32"/>
      <c r="M28" s="51">
        <v>0.9375</v>
      </c>
      <c r="N28" s="52">
        <f t="shared" si="1"/>
        <v>0</v>
      </c>
      <c r="O28" s="52">
        <f t="shared" si="2"/>
        <v>0</v>
      </c>
      <c r="P28" s="1"/>
      <c r="Q28" s="2"/>
      <c r="R28" s="53" t="str">
        <f t="shared" si="0"/>
        <v/>
      </c>
      <c r="S28" s="46"/>
      <c r="AD28" s="41"/>
    </row>
    <row r="29" spans="2:30" ht="15.65" customHeight="1" x14ac:dyDescent="0.3">
      <c r="B29" s="30"/>
      <c r="C29" s="31"/>
      <c r="D29" s="31"/>
      <c r="E29" s="31"/>
      <c r="F29" s="31"/>
      <c r="G29" s="31"/>
      <c r="H29" s="31"/>
      <c r="I29" s="31"/>
      <c r="J29" s="31"/>
      <c r="K29" s="59"/>
      <c r="L29" s="32"/>
      <c r="M29" s="51">
        <v>0.97916666666666696</v>
      </c>
      <c r="N29" s="52">
        <f t="shared" si="1"/>
        <v>0</v>
      </c>
      <c r="O29" s="52">
        <f t="shared" si="2"/>
        <v>0</v>
      </c>
      <c r="P29" s="1"/>
      <c r="Q29" s="2"/>
      <c r="R29" s="53" t="str">
        <f t="shared" si="0"/>
        <v/>
      </c>
      <c r="S29" s="46"/>
      <c r="AD29" s="41"/>
    </row>
    <row r="30" spans="2:30" ht="15.65" customHeight="1" x14ac:dyDescent="0.3">
      <c r="B30" s="30"/>
      <c r="C30" s="31"/>
      <c r="D30" s="31"/>
      <c r="E30" s="31"/>
      <c r="F30" s="31"/>
      <c r="G30" s="31"/>
      <c r="H30" s="31"/>
      <c r="I30" s="31"/>
      <c r="J30" s="31"/>
      <c r="K30" s="59"/>
      <c r="L30" s="32"/>
      <c r="M30" s="51">
        <v>1.0208333333333299</v>
      </c>
      <c r="N30" s="52">
        <f t="shared" si="1"/>
        <v>0</v>
      </c>
      <c r="O30" s="52">
        <f t="shared" si="2"/>
        <v>0</v>
      </c>
      <c r="P30" s="1"/>
      <c r="Q30" s="2"/>
      <c r="R30" s="53" t="str">
        <f t="shared" si="0"/>
        <v/>
      </c>
      <c r="S30" s="46"/>
      <c r="AD30" s="41"/>
    </row>
    <row r="31" spans="2:30" ht="15.65" thickBot="1" x14ac:dyDescent="0.35">
      <c r="B31" s="65"/>
      <c r="C31" s="66"/>
      <c r="D31" s="66"/>
      <c r="E31" s="66"/>
      <c r="F31" s="66"/>
      <c r="G31" s="66"/>
      <c r="H31" s="66"/>
      <c r="I31" s="66"/>
      <c r="J31" s="66"/>
      <c r="K31" s="66"/>
      <c r="L31" s="67"/>
      <c r="M31" s="170" t="s">
        <v>12</v>
      </c>
      <c r="N31" s="171"/>
      <c r="O31" s="68">
        <f>SUM(O11:O30)</f>
        <v>0</v>
      </c>
      <c r="P31" s="69">
        <f>SUM(P11:P30)</f>
        <v>0</v>
      </c>
      <c r="Q31" s="70">
        <f>SUM(Q11:Q30)</f>
        <v>0</v>
      </c>
      <c r="R31" s="71" t="str">
        <f t="shared" si="0"/>
        <v/>
      </c>
      <c r="S31" s="72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4"/>
    </row>
    <row r="32" spans="2:30" ht="5.95" customHeight="1" thickBot="1" x14ac:dyDescent="0.35"/>
    <row r="33" spans="2:30" ht="18" customHeight="1" thickBot="1" x14ac:dyDescent="0.4">
      <c r="B33" s="172" t="s">
        <v>13</v>
      </c>
      <c r="C33" s="173"/>
      <c r="D33" s="173"/>
      <c r="E33" s="173"/>
      <c r="F33" s="173"/>
      <c r="G33" s="173"/>
      <c r="H33" s="173"/>
      <c r="I33" s="173"/>
      <c r="J33" s="173"/>
      <c r="K33" s="173"/>
      <c r="L33" s="174"/>
      <c r="M33" s="175" t="s">
        <v>14</v>
      </c>
      <c r="N33" s="176"/>
      <c r="O33" s="176"/>
      <c r="P33" s="176"/>
      <c r="Q33" s="176"/>
      <c r="R33" s="177"/>
      <c r="S33" s="175" t="s">
        <v>15</v>
      </c>
      <c r="T33" s="176"/>
      <c r="U33" s="176"/>
      <c r="V33" s="176"/>
      <c r="W33" s="176"/>
      <c r="X33" s="176"/>
      <c r="Y33" s="176"/>
      <c r="Z33" s="176"/>
      <c r="AA33" s="176"/>
      <c r="AB33" s="176"/>
      <c r="AC33" s="176"/>
      <c r="AD33" s="176"/>
    </row>
    <row r="34" spans="2:30" ht="15.65" thickBot="1" x14ac:dyDescent="0.35">
      <c r="B34" s="58"/>
      <c r="M34" s="202" t="s">
        <v>16</v>
      </c>
      <c r="N34" s="203"/>
      <c r="O34" s="204"/>
      <c r="P34" s="75" t="s">
        <v>39</v>
      </c>
      <c r="Q34" s="76" t="s">
        <v>17</v>
      </c>
      <c r="R34" s="205" t="s">
        <v>43</v>
      </c>
      <c r="S34" s="206"/>
      <c r="T34" s="206"/>
      <c r="U34" s="206"/>
      <c r="V34" s="207"/>
      <c r="W34" s="37"/>
      <c r="X34" s="37"/>
      <c r="Y34" s="37"/>
      <c r="Z34" s="37"/>
      <c r="AA34" s="37"/>
      <c r="AB34" s="37"/>
      <c r="AC34" s="37"/>
      <c r="AD34" s="77"/>
    </row>
    <row r="35" spans="2:30" x14ac:dyDescent="0.3">
      <c r="B35" s="58"/>
      <c r="G35" s="18">
        <f t="shared" ref="G35:G44" si="3">M35</f>
        <v>0</v>
      </c>
      <c r="H35" s="18">
        <f t="shared" ref="H35:H44" si="4">P35</f>
        <v>0</v>
      </c>
      <c r="M35" s="208"/>
      <c r="N35" s="209"/>
      <c r="O35" s="210"/>
      <c r="P35" s="119"/>
      <c r="Q35" s="120"/>
      <c r="R35" s="211"/>
      <c r="S35" s="212"/>
      <c r="T35" s="212"/>
      <c r="U35" s="212"/>
      <c r="V35" s="213"/>
      <c r="X35" s="18">
        <f t="shared" ref="X35:X53" si="5">M35</f>
        <v>0</v>
      </c>
      <c r="Z35" s="18">
        <f t="shared" ref="Z35:Z53" si="6">Q35</f>
        <v>0</v>
      </c>
      <c r="AD35" s="41"/>
    </row>
    <row r="36" spans="2:30" x14ac:dyDescent="0.3">
      <c r="B36" s="58"/>
      <c r="G36" s="18">
        <f t="shared" si="3"/>
        <v>0</v>
      </c>
      <c r="H36" s="18">
        <f t="shared" si="4"/>
        <v>0</v>
      </c>
      <c r="M36" s="197"/>
      <c r="N36" s="198"/>
      <c r="O36" s="199"/>
      <c r="P36" s="17"/>
      <c r="Q36" s="13"/>
      <c r="R36" s="200"/>
      <c r="S36" s="200"/>
      <c r="T36" s="200"/>
      <c r="U36" s="200"/>
      <c r="V36" s="201"/>
      <c r="X36" s="18">
        <f t="shared" si="5"/>
        <v>0</v>
      </c>
      <c r="Z36" s="18">
        <f t="shared" si="6"/>
        <v>0</v>
      </c>
      <c r="AD36" s="41"/>
    </row>
    <row r="37" spans="2:30" x14ac:dyDescent="0.3">
      <c r="B37" s="58"/>
      <c r="G37" s="18">
        <f t="shared" si="3"/>
        <v>0</v>
      </c>
      <c r="H37" s="18">
        <f t="shared" si="4"/>
        <v>0</v>
      </c>
      <c r="M37" s="197"/>
      <c r="N37" s="198"/>
      <c r="O37" s="199"/>
      <c r="P37" s="17"/>
      <c r="Q37" s="13"/>
      <c r="R37" s="200"/>
      <c r="S37" s="200"/>
      <c r="T37" s="200"/>
      <c r="U37" s="200"/>
      <c r="V37" s="201"/>
      <c r="X37" s="18">
        <f t="shared" si="5"/>
        <v>0</v>
      </c>
      <c r="Z37" s="18">
        <f t="shared" si="6"/>
        <v>0</v>
      </c>
      <c r="AD37" s="41"/>
    </row>
    <row r="38" spans="2:30" x14ac:dyDescent="0.3">
      <c r="B38" s="58"/>
      <c r="G38" s="18">
        <f t="shared" si="3"/>
        <v>0</v>
      </c>
      <c r="H38" s="18">
        <f t="shared" si="4"/>
        <v>0</v>
      </c>
      <c r="M38" s="197"/>
      <c r="N38" s="198"/>
      <c r="O38" s="199"/>
      <c r="P38" s="17"/>
      <c r="Q38" s="13"/>
      <c r="R38" s="200"/>
      <c r="S38" s="200"/>
      <c r="T38" s="200"/>
      <c r="U38" s="200"/>
      <c r="V38" s="201"/>
      <c r="X38" s="18">
        <f t="shared" si="5"/>
        <v>0</v>
      </c>
      <c r="Z38" s="18">
        <f t="shared" si="6"/>
        <v>0</v>
      </c>
      <c r="AD38" s="41"/>
    </row>
    <row r="39" spans="2:30" x14ac:dyDescent="0.3">
      <c r="B39" s="58"/>
      <c r="G39" s="18">
        <f t="shared" si="3"/>
        <v>0</v>
      </c>
      <c r="H39" s="18">
        <f t="shared" si="4"/>
        <v>0</v>
      </c>
      <c r="M39" s="197"/>
      <c r="N39" s="198"/>
      <c r="O39" s="199"/>
      <c r="P39" s="17"/>
      <c r="Q39" s="13"/>
      <c r="R39" s="200"/>
      <c r="S39" s="200"/>
      <c r="T39" s="200"/>
      <c r="U39" s="200"/>
      <c r="V39" s="201"/>
      <c r="X39" s="18">
        <f t="shared" si="5"/>
        <v>0</v>
      </c>
      <c r="Z39" s="18">
        <f t="shared" si="6"/>
        <v>0</v>
      </c>
      <c r="AD39" s="41"/>
    </row>
    <row r="40" spans="2:30" x14ac:dyDescent="0.3">
      <c r="B40" s="58"/>
      <c r="G40" s="18">
        <f t="shared" si="3"/>
        <v>0</v>
      </c>
      <c r="H40" s="18">
        <f t="shared" si="4"/>
        <v>0</v>
      </c>
      <c r="M40" s="197"/>
      <c r="N40" s="198"/>
      <c r="O40" s="199"/>
      <c r="P40" s="17"/>
      <c r="Q40" s="13"/>
      <c r="R40" s="200"/>
      <c r="S40" s="200"/>
      <c r="T40" s="200"/>
      <c r="U40" s="200"/>
      <c r="V40" s="201"/>
      <c r="X40" s="18">
        <f t="shared" si="5"/>
        <v>0</v>
      </c>
      <c r="Z40" s="18">
        <f t="shared" si="6"/>
        <v>0</v>
      </c>
      <c r="AD40" s="41"/>
    </row>
    <row r="41" spans="2:30" x14ac:dyDescent="0.3">
      <c r="B41" s="58"/>
      <c r="G41" s="18">
        <f t="shared" si="3"/>
        <v>0</v>
      </c>
      <c r="H41" s="18">
        <f t="shared" si="4"/>
        <v>0</v>
      </c>
      <c r="M41" s="197"/>
      <c r="N41" s="198"/>
      <c r="O41" s="199"/>
      <c r="P41" s="17"/>
      <c r="Q41" s="13"/>
      <c r="R41" s="200"/>
      <c r="S41" s="200"/>
      <c r="T41" s="200"/>
      <c r="U41" s="200"/>
      <c r="V41" s="201"/>
      <c r="X41" s="18">
        <f t="shared" si="5"/>
        <v>0</v>
      </c>
      <c r="Z41" s="18">
        <f t="shared" si="6"/>
        <v>0</v>
      </c>
      <c r="AD41" s="41"/>
    </row>
    <row r="42" spans="2:30" x14ac:dyDescent="0.3">
      <c r="B42" s="58"/>
      <c r="G42" s="18">
        <f t="shared" si="3"/>
        <v>0</v>
      </c>
      <c r="H42" s="18">
        <f t="shared" si="4"/>
        <v>0</v>
      </c>
      <c r="M42" s="197"/>
      <c r="N42" s="198"/>
      <c r="O42" s="199"/>
      <c r="P42" s="17"/>
      <c r="Q42" s="13"/>
      <c r="R42" s="200"/>
      <c r="S42" s="200"/>
      <c r="T42" s="200"/>
      <c r="U42" s="200"/>
      <c r="V42" s="201"/>
      <c r="X42" s="18">
        <f t="shared" si="5"/>
        <v>0</v>
      </c>
      <c r="Z42" s="18">
        <f t="shared" si="6"/>
        <v>0</v>
      </c>
      <c r="AD42" s="41"/>
    </row>
    <row r="43" spans="2:30" x14ac:dyDescent="0.3">
      <c r="B43" s="58"/>
      <c r="G43" s="18">
        <f t="shared" si="3"/>
        <v>0</v>
      </c>
      <c r="H43" s="18">
        <f t="shared" si="4"/>
        <v>0</v>
      </c>
      <c r="M43" s="197"/>
      <c r="N43" s="198"/>
      <c r="O43" s="199"/>
      <c r="P43" s="17"/>
      <c r="Q43" s="13"/>
      <c r="R43" s="200"/>
      <c r="S43" s="200"/>
      <c r="T43" s="200"/>
      <c r="U43" s="200"/>
      <c r="V43" s="201"/>
      <c r="X43" s="18">
        <f t="shared" si="5"/>
        <v>0</v>
      </c>
      <c r="Z43" s="18">
        <f t="shared" si="6"/>
        <v>0</v>
      </c>
      <c r="AD43" s="41"/>
    </row>
    <row r="44" spans="2:30" x14ac:dyDescent="0.3">
      <c r="B44" s="58"/>
      <c r="G44" s="18">
        <f t="shared" si="3"/>
        <v>0</v>
      </c>
      <c r="H44" s="18">
        <f t="shared" si="4"/>
        <v>0</v>
      </c>
      <c r="M44" s="197"/>
      <c r="N44" s="198"/>
      <c r="O44" s="199"/>
      <c r="P44" s="17"/>
      <c r="Q44" s="13"/>
      <c r="R44" s="200"/>
      <c r="S44" s="200"/>
      <c r="T44" s="200"/>
      <c r="U44" s="200"/>
      <c r="V44" s="201"/>
      <c r="X44" s="18">
        <f t="shared" si="5"/>
        <v>0</v>
      </c>
      <c r="Z44" s="18">
        <f t="shared" si="6"/>
        <v>0</v>
      </c>
      <c r="AD44" s="41"/>
    </row>
    <row r="45" spans="2:30" ht="7.55" hidden="1" customHeight="1" x14ac:dyDescent="0.3">
      <c r="B45" s="58"/>
      <c r="M45" s="114"/>
      <c r="N45" s="115"/>
      <c r="O45" s="116"/>
      <c r="P45" s="17"/>
      <c r="Q45" s="13"/>
      <c r="R45" s="200"/>
      <c r="S45" s="200"/>
      <c r="T45" s="200"/>
      <c r="U45" s="200"/>
      <c r="V45" s="201"/>
      <c r="X45" s="18">
        <f t="shared" si="5"/>
        <v>0</v>
      </c>
      <c r="Z45" s="18">
        <f t="shared" si="6"/>
        <v>0</v>
      </c>
      <c r="AD45" s="41"/>
    </row>
    <row r="46" spans="2:30" x14ac:dyDescent="0.3">
      <c r="B46" s="58"/>
      <c r="M46" s="197"/>
      <c r="N46" s="198"/>
      <c r="O46" s="199"/>
      <c r="P46" s="17"/>
      <c r="Q46" s="13"/>
      <c r="R46" s="200"/>
      <c r="S46" s="200"/>
      <c r="T46" s="200"/>
      <c r="U46" s="200"/>
      <c r="V46" s="201"/>
      <c r="X46" s="18">
        <f t="shared" si="5"/>
        <v>0</v>
      </c>
      <c r="Z46" s="18">
        <f t="shared" si="6"/>
        <v>0</v>
      </c>
      <c r="AD46" s="41"/>
    </row>
    <row r="47" spans="2:30" x14ac:dyDescent="0.3">
      <c r="B47" s="58"/>
      <c r="M47" s="197"/>
      <c r="N47" s="198"/>
      <c r="O47" s="199"/>
      <c r="P47" s="17"/>
      <c r="Q47" s="13"/>
      <c r="R47" s="200"/>
      <c r="S47" s="200"/>
      <c r="T47" s="200"/>
      <c r="U47" s="200"/>
      <c r="V47" s="201"/>
      <c r="X47" s="18">
        <f t="shared" si="5"/>
        <v>0</v>
      </c>
      <c r="Z47" s="18">
        <f t="shared" si="6"/>
        <v>0</v>
      </c>
      <c r="AD47" s="41"/>
    </row>
    <row r="48" spans="2:30" x14ac:dyDescent="0.3">
      <c r="B48" s="58"/>
      <c r="M48" s="197"/>
      <c r="N48" s="198"/>
      <c r="O48" s="199"/>
      <c r="P48" s="17"/>
      <c r="Q48" s="13"/>
      <c r="R48" s="200"/>
      <c r="S48" s="200"/>
      <c r="T48" s="200"/>
      <c r="U48" s="200"/>
      <c r="V48" s="201"/>
      <c r="X48" s="18">
        <f t="shared" si="5"/>
        <v>0</v>
      </c>
      <c r="Z48" s="18">
        <f t="shared" si="6"/>
        <v>0</v>
      </c>
      <c r="AD48" s="41"/>
    </row>
    <row r="49" spans="2:30" x14ac:dyDescent="0.3">
      <c r="B49" s="58"/>
      <c r="M49" s="197"/>
      <c r="N49" s="198"/>
      <c r="O49" s="199"/>
      <c r="P49" s="17"/>
      <c r="Q49" s="13"/>
      <c r="R49" s="200"/>
      <c r="S49" s="200"/>
      <c r="T49" s="200"/>
      <c r="U49" s="200"/>
      <c r="V49" s="201"/>
      <c r="X49" s="18">
        <f t="shared" si="5"/>
        <v>0</v>
      </c>
      <c r="Z49" s="18">
        <f t="shared" si="6"/>
        <v>0</v>
      </c>
      <c r="AD49" s="41"/>
    </row>
    <row r="50" spans="2:30" x14ac:dyDescent="0.3">
      <c r="B50" s="58"/>
      <c r="M50" s="197"/>
      <c r="N50" s="198"/>
      <c r="O50" s="199"/>
      <c r="P50" s="17"/>
      <c r="Q50" s="13"/>
      <c r="R50" s="200"/>
      <c r="S50" s="200"/>
      <c r="T50" s="200"/>
      <c r="U50" s="200"/>
      <c r="V50" s="201"/>
      <c r="X50" s="18">
        <f t="shared" si="5"/>
        <v>0</v>
      </c>
      <c r="Z50" s="18">
        <f t="shared" si="6"/>
        <v>0</v>
      </c>
      <c r="AD50" s="41"/>
    </row>
    <row r="51" spans="2:30" x14ac:dyDescent="0.3">
      <c r="B51" s="58"/>
      <c r="M51" s="117"/>
      <c r="N51" s="118"/>
      <c r="O51" s="118"/>
      <c r="P51" s="17"/>
      <c r="Q51" s="13"/>
      <c r="R51" s="200"/>
      <c r="S51" s="200"/>
      <c r="T51" s="200"/>
      <c r="U51" s="200"/>
      <c r="V51" s="201"/>
      <c r="X51" s="18">
        <f t="shared" si="5"/>
        <v>0</v>
      </c>
      <c r="Z51" s="18">
        <f t="shared" si="6"/>
        <v>0</v>
      </c>
      <c r="AD51" s="41"/>
    </row>
    <row r="52" spans="2:30" x14ac:dyDescent="0.3">
      <c r="B52" s="58"/>
      <c r="M52" s="117"/>
      <c r="N52" s="118"/>
      <c r="O52" s="118"/>
      <c r="P52" s="17"/>
      <c r="Q52" s="13"/>
      <c r="R52" s="200"/>
      <c r="S52" s="200"/>
      <c r="T52" s="200"/>
      <c r="U52" s="200"/>
      <c r="V52" s="201"/>
      <c r="X52" s="18">
        <f t="shared" si="5"/>
        <v>0</v>
      </c>
      <c r="Z52" s="18">
        <f t="shared" si="6"/>
        <v>0</v>
      </c>
      <c r="AD52" s="41"/>
    </row>
    <row r="53" spans="2:30" ht="15.65" thickBot="1" x14ac:dyDescent="0.35">
      <c r="B53" s="58"/>
      <c r="M53" s="214"/>
      <c r="N53" s="215"/>
      <c r="O53" s="216"/>
      <c r="P53" s="121"/>
      <c r="Q53" s="122"/>
      <c r="R53" s="217"/>
      <c r="S53" s="217"/>
      <c r="T53" s="217"/>
      <c r="U53" s="217"/>
      <c r="V53" s="218"/>
      <c r="X53" s="18">
        <f t="shared" si="5"/>
        <v>0</v>
      </c>
      <c r="Z53" s="18">
        <f t="shared" si="6"/>
        <v>0</v>
      </c>
      <c r="AD53" s="41"/>
    </row>
    <row r="54" spans="2:30" ht="15.65" customHeight="1" thickBot="1" x14ac:dyDescent="0.35">
      <c r="B54" s="78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231" t="s">
        <v>18</v>
      </c>
      <c r="N54" s="232"/>
      <c r="O54" s="233"/>
      <c r="P54" s="80">
        <f>SUM(P35:P53)</f>
        <v>0</v>
      </c>
      <c r="Q54" s="81"/>
      <c r="R54" s="82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4"/>
    </row>
    <row r="55" spans="2:30" ht="6.75" customHeight="1" thickBot="1" x14ac:dyDescent="0.35"/>
    <row r="56" spans="2:30" ht="18" customHeight="1" thickBot="1" x14ac:dyDescent="0.4">
      <c r="B56" s="234" t="s">
        <v>78</v>
      </c>
      <c r="C56" s="235"/>
      <c r="D56" s="235"/>
      <c r="E56" s="235"/>
      <c r="F56" s="235"/>
      <c r="G56" s="235"/>
      <c r="H56" s="235"/>
      <c r="I56" s="235"/>
      <c r="J56" s="235"/>
      <c r="K56" s="235"/>
      <c r="L56" s="236"/>
      <c r="M56" s="237" t="s">
        <v>74</v>
      </c>
      <c r="N56" s="235"/>
      <c r="O56" s="235"/>
      <c r="P56" s="235"/>
      <c r="Q56" s="235"/>
      <c r="R56" s="236"/>
      <c r="S56" s="237" t="s">
        <v>61</v>
      </c>
      <c r="T56" s="235"/>
      <c r="U56" s="235"/>
      <c r="V56" s="235"/>
      <c r="W56" s="235"/>
      <c r="X56" s="235"/>
      <c r="Y56" s="235"/>
      <c r="Z56" s="235"/>
      <c r="AA56" s="235"/>
      <c r="AB56" s="235"/>
      <c r="AC56" s="235"/>
      <c r="AD56" s="238"/>
    </row>
    <row r="57" spans="2:30" s="84" customFormat="1" ht="19.25" customHeight="1" thickBot="1" x14ac:dyDescent="0.35">
      <c r="B57" s="239" t="s">
        <v>6</v>
      </c>
      <c r="C57" s="220"/>
      <c r="D57" s="220"/>
      <c r="E57" s="220"/>
      <c r="F57" s="220"/>
      <c r="G57" s="240"/>
      <c r="H57" s="83"/>
      <c r="I57" s="219" t="s">
        <v>42</v>
      </c>
      <c r="J57" s="220"/>
      <c r="K57" s="220"/>
      <c r="L57" s="221"/>
      <c r="M57" s="241" t="s">
        <v>32</v>
      </c>
      <c r="N57" s="242"/>
      <c r="O57" s="243" t="s">
        <v>19</v>
      </c>
      <c r="P57" s="242"/>
      <c r="Q57" s="243" t="s">
        <v>0</v>
      </c>
      <c r="R57" s="242"/>
      <c r="S57" s="244" t="s">
        <v>6</v>
      </c>
      <c r="T57" s="220"/>
      <c r="U57" s="220"/>
      <c r="V57" s="220"/>
      <c r="W57" s="220"/>
      <c r="X57" s="240"/>
      <c r="Y57" s="83"/>
      <c r="Z57" s="219" t="s">
        <v>42</v>
      </c>
      <c r="AA57" s="220"/>
      <c r="AB57" s="220"/>
      <c r="AC57" s="220"/>
      <c r="AD57" s="221"/>
    </row>
    <row r="58" spans="2:30" ht="18" customHeight="1" thickBot="1" x14ac:dyDescent="0.4">
      <c r="B58" s="85">
        <v>1</v>
      </c>
      <c r="C58" s="222"/>
      <c r="D58" s="222"/>
      <c r="E58" s="222"/>
      <c r="F58" s="222"/>
      <c r="G58" s="223"/>
      <c r="H58" s="9"/>
      <c r="I58" s="224"/>
      <c r="J58" s="225"/>
      <c r="K58" s="225"/>
      <c r="L58" s="226"/>
      <c r="M58" s="227"/>
      <c r="N58" s="228"/>
      <c r="O58" s="229"/>
      <c r="P58" s="228"/>
      <c r="Q58" s="230"/>
      <c r="R58" s="227"/>
      <c r="S58" s="85">
        <v>1</v>
      </c>
      <c r="T58" s="222"/>
      <c r="U58" s="222"/>
      <c r="V58" s="222"/>
      <c r="W58" s="222"/>
      <c r="X58" s="223"/>
      <c r="Y58" s="9"/>
      <c r="Z58" s="224"/>
      <c r="AA58" s="225"/>
      <c r="AB58" s="225"/>
      <c r="AC58" s="225"/>
      <c r="AD58" s="226"/>
    </row>
    <row r="59" spans="2:30" ht="18.8" thickBot="1" x14ac:dyDescent="0.4">
      <c r="B59" s="86">
        <v>2</v>
      </c>
      <c r="C59" s="245"/>
      <c r="D59" s="245"/>
      <c r="E59" s="245"/>
      <c r="F59" s="245"/>
      <c r="G59" s="246"/>
      <c r="H59" s="8"/>
      <c r="I59" s="247"/>
      <c r="J59" s="248"/>
      <c r="K59" s="248"/>
      <c r="L59" s="249"/>
      <c r="M59" s="235" t="s">
        <v>31</v>
      </c>
      <c r="N59" s="235"/>
      <c r="O59" s="235"/>
      <c r="P59" s="235"/>
      <c r="Q59" s="235"/>
      <c r="R59" s="235"/>
      <c r="S59" s="86">
        <v>2</v>
      </c>
      <c r="T59" s="245"/>
      <c r="U59" s="245"/>
      <c r="V59" s="245"/>
      <c r="W59" s="245"/>
      <c r="X59" s="246"/>
      <c r="Y59" s="8"/>
      <c r="Z59" s="247"/>
      <c r="AA59" s="248"/>
      <c r="AB59" s="248"/>
      <c r="AC59" s="248"/>
      <c r="AD59" s="249"/>
    </row>
    <row r="60" spans="2:30" ht="18.8" thickBot="1" x14ac:dyDescent="0.4">
      <c r="B60" s="86">
        <v>3</v>
      </c>
      <c r="C60" s="245"/>
      <c r="D60" s="245"/>
      <c r="E60" s="245"/>
      <c r="F60" s="245"/>
      <c r="G60" s="246"/>
      <c r="H60" s="8"/>
      <c r="I60" s="247"/>
      <c r="J60" s="248"/>
      <c r="K60" s="248"/>
      <c r="L60" s="249"/>
      <c r="M60" s="250" t="s">
        <v>33</v>
      </c>
      <c r="N60" s="251"/>
      <c r="O60" s="252" t="s">
        <v>62</v>
      </c>
      <c r="P60" s="251"/>
      <c r="Q60" s="252" t="s">
        <v>63</v>
      </c>
      <c r="R60" s="250"/>
      <c r="S60" s="86">
        <v>3</v>
      </c>
      <c r="T60" s="245"/>
      <c r="U60" s="245"/>
      <c r="V60" s="245"/>
      <c r="W60" s="245"/>
      <c r="X60" s="246"/>
      <c r="Y60" s="8"/>
      <c r="Z60" s="247"/>
      <c r="AA60" s="248"/>
      <c r="AB60" s="248"/>
      <c r="AC60" s="248"/>
      <c r="AD60" s="249"/>
    </row>
    <row r="61" spans="2:30" ht="18.2" x14ac:dyDescent="0.35">
      <c r="B61" s="86">
        <v>4</v>
      </c>
      <c r="C61" s="245"/>
      <c r="D61" s="245"/>
      <c r="E61" s="245"/>
      <c r="F61" s="245"/>
      <c r="G61" s="246"/>
      <c r="H61" s="8"/>
      <c r="I61" s="247"/>
      <c r="J61" s="248"/>
      <c r="K61" s="248"/>
      <c r="L61" s="249"/>
      <c r="M61" s="253"/>
      <c r="N61" s="254"/>
      <c r="O61" s="255"/>
      <c r="P61" s="255"/>
      <c r="Q61" s="255"/>
      <c r="R61" s="256"/>
      <c r="S61" s="86">
        <v>4</v>
      </c>
      <c r="T61" s="245"/>
      <c r="U61" s="245"/>
      <c r="V61" s="245"/>
      <c r="W61" s="245"/>
      <c r="X61" s="246"/>
      <c r="Y61" s="8"/>
      <c r="Z61" s="247"/>
      <c r="AA61" s="248"/>
      <c r="AB61" s="248"/>
      <c r="AC61" s="248"/>
      <c r="AD61" s="249"/>
    </row>
    <row r="62" spans="2:30" ht="17.25" customHeight="1" x14ac:dyDescent="0.35">
      <c r="B62" s="86">
        <v>5</v>
      </c>
      <c r="C62" s="245"/>
      <c r="D62" s="245"/>
      <c r="E62" s="245"/>
      <c r="F62" s="245"/>
      <c r="G62" s="246"/>
      <c r="H62" s="8"/>
      <c r="I62" s="247"/>
      <c r="J62" s="248"/>
      <c r="K62" s="248"/>
      <c r="L62" s="249"/>
      <c r="M62" s="257"/>
      <c r="N62" s="255"/>
      <c r="O62" s="255"/>
      <c r="P62" s="255"/>
      <c r="Q62" s="255"/>
      <c r="R62" s="256"/>
      <c r="S62" s="86">
        <v>5</v>
      </c>
      <c r="T62" s="245"/>
      <c r="U62" s="245"/>
      <c r="V62" s="245"/>
      <c r="W62" s="245"/>
      <c r="X62" s="246"/>
      <c r="Y62" s="8"/>
      <c r="Z62" s="247"/>
      <c r="AA62" s="248"/>
      <c r="AB62" s="248"/>
      <c r="AC62" s="248"/>
      <c r="AD62" s="249"/>
    </row>
    <row r="63" spans="2:30" ht="18" customHeight="1" x14ac:dyDescent="0.35">
      <c r="B63" s="86">
        <v>6</v>
      </c>
      <c r="C63" s="245"/>
      <c r="D63" s="245"/>
      <c r="E63" s="245"/>
      <c r="F63" s="245"/>
      <c r="G63" s="246"/>
      <c r="H63" s="8"/>
      <c r="I63" s="247"/>
      <c r="J63" s="248"/>
      <c r="K63" s="248"/>
      <c r="L63" s="249"/>
      <c r="M63" s="257"/>
      <c r="N63" s="255"/>
      <c r="O63" s="255"/>
      <c r="P63" s="255"/>
      <c r="Q63" s="255"/>
      <c r="R63" s="256"/>
      <c r="S63" s="86">
        <v>6</v>
      </c>
      <c r="T63" s="245"/>
      <c r="U63" s="245"/>
      <c r="V63" s="245"/>
      <c r="W63" s="245"/>
      <c r="X63" s="246"/>
      <c r="Y63" s="8"/>
      <c r="Z63" s="247"/>
      <c r="AA63" s="248"/>
      <c r="AB63" s="248"/>
      <c r="AC63" s="248"/>
      <c r="AD63" s="249"/>
    </row>
    <row r="64" spans="2:30" ht="18.2" x14ac:dyDescent="0.35">
      <c r="B64" s="86">
        <v>7</v>
      </c>
      <c r="C64" s="245"/>
      <c r="D64" s="245"/>
      <c r="E64" s="245"/>
      <c r="F64" s="245"/>
      <c r="G64" s="246"/>
      <c r="H64" s="8"/>
      <c r="I64" s="247"/>
      <c r="J64" s="248"/>
      <c r="K64" s="248"/>
      <c r="L64" s="249"/>
      <c r="M64" s="257"/>
      <c r="N64" s="255"/>
      <c r="O64" s="255"/>
      <c r="P64" s="255"/>
      <c r="Q64" s="255"/>
      <c r="R64" s="256"/>
      <c r="S64" s="86">
        <v>7</v>
      </c>
      <c r="T64" s="245"/>
      <c r="U64" s="245"/>
      <c r="V64" s="245"/>
      <c r="W64" s="245"/>
      <c r="X64" s="246"/>
      <c r="Y64" s="8"/>
      <c r="Z64" s="247"/>
      <c r="AA64" s="248"/>
      <c r="AB64" s="248"/>
      <c r="AC64" s="248"/>
      <c r="AD64" s="249"/>
    </row>
    <row r="65" spans="2:30" ht="18.2" x14ac:dyDescent="0.35">
      <c r="B65" s="86">
        <v>8</v>
      </c>
      <c r="C65" s="245"/>
      <c r="D65" s="245"/>
      <c r="E65" s="245"/>
      <c r="F65" s="245"/>
      <c r="G65" s="246"/>
      <c r="H65" s="8"/>
      <c r="I65" s="247"/>
      <c r="J65" s="248"/>
      <c r="K65" s="248"/>
      <c r="L65" s="249"/>
      <c r="M65" s="257"/>
      <c r="N65" s="255"/>
      <c r="O65" s="255"/>
      <c r="P65" s="255"/>
      <c r="Q65" s="255"/>
      <c r="R65" s="256"/>
      <c r="S65" s="86">
        <v>8</v>
      </c>
      <c r="T65" s="245"/>
      <c r="U65" s="245"/>
      <c r="V65" s="245"/>
      <c r="W65" s="245"/>
      <c r="X65" s="246"/>
      <c r="Y65" s="8"/>
      <c r="Z65" s="247"/>
      <c r="AA65" s="248"/>
      <c r="AB65" s="248"/>
      <c r="AC65" s="248"/>
      <c r="AD65" s="249"/>
    </row>
    <row r="66" spans="2:30" ht="18.2" x14ac:dyDescent="0.35">
      <c r="B66" s="86">
        <v>9</v>
      </c>
      <c r="C66" s="245"/>
      <c r="D66" s="245"/>
      <c r="E66" s="245"/>
      <c r="F66" s="245"/>
      <c r="G66" s="246"/>
      <c r="H66" s="8"/>
      <c r="I66" s="247"/>
      <c r="J66" s="248"/>
      <c r="K66" s="248"/>
      <c r="L66" s="249"/>
      <c r="M66" s="257"/>
      <c r="N66" s="255"/>
      <c r="O66" s="255"/>
      <c r="P66" s="255"/>
      <c r="Q66" s="255"/>
      <c r="R66" s="256"/>
      <c r="S66" s="86">
        <v>9</v>
      </c>
      <c r="T66" s="245"/>
      <c r="U66" s="245"/>
      <c r="V66" s="245"/>
      <c r="W66" s="245"/>
      <c r="X66" s="246"/>
      <c r="Y66" s="8"/>
      <c r="Z66" s="247"/>
      <c r="AA66" s="248"/>
      <c r="AB66" s="248"/>
      <c r="AC66" s="248"/>
      <c r="AD66" s="249"/>
    </row>
    <row r="67" spans="2:30" ht="18.2" x14ac:dyDescent="0.35">
      <c r="B67" s="86">
        <v>10</v>
      </c>
      <c r="C67" s="245"/>
      <c r="D67" s="245"/>
      <c r="E67" s="245"/>
      <c r="F67" s="245"/>
      <c r="G67" s="246"/>
      <c r="H67" s="8"/>
      <c r="I67" s="247"/>
      <c r="J67" s="248"/>
      <c r="K67" s="248"/>
      <c r="L67" s="249"/>
      <c r="M67" s="257"/>
      <c r="N67" s="255"/>
      <c r="O67" s="255"/>
      <c r="P67" s="255"/>
      <c r="Q67" s="255"/>
      <c r="R67" s="256"/>
      <c r="S67" s="86">
        <v>10</v>
      </c>
      <c r="T67" s="245"/>
      <c r="U67" s="245"/>
      <c r="V67" s="245"/>
      <c r="W67" s="245"/>
      <c r="X67" s="246"/>
      <c r="Y67" s="8"/>
      <c r="Z67" s="247"/>
      <c r="AA67" s="248"/>
      <c r="AB67" s="248"/>
      <c r="AC67" s="248"/>
      <c r="AD67" s="249"/>
    </row>
    <row r="68" spans="2:30" ht="18.2" x14ac:dyDescent="0.35">
      <c r="B68" s="86">
        <v>11</v>
      </c>
      <c r="C68" s="245"/>
      <c r="D68" s="245"/>
      <c r="E68" s="245"/>
      <c r="F68" s="245"/>
      <c r="G68" s="246"/>
      <c r="H68" s="8"/>
      <c r="I68" s="247"/>
      <c r="J68" s="248"/>
      <c r="K68" s="248"/>
      <c r="L68" s="249"/>
      <c r="M68" s="257"/>
      <c r="N68" s="255"/>
      <c r="O68" s="255"/>
      <c r="P68" s="255"/>
      <c r="Q68" s="255"/>
      <c r="R68" s="256"/>
      <c r="S68" s="86">
        <v>11</v>
      </c>
      <c r="T68" s="245"/>
      <c r="U68" s="245"/>
      <c r="V68" s="245"/>
      <c r="W68" s="245"/>
      <c r="X68" s="246"/>
      <c r="Y68" s="8"/>
      <c r="Z68" s="247"/>
      <c r="AA68" s="248"/>
      <c r="AB68" s="248"/>
      <c r="AC68" s="248"/>
      <c r="AD68" s="249"/>
    </row>
    <row r="69" spans="2:30" ht="18.2" x14ac:dyDescent="0.35">
      <c r="B69" s="86">
        <v>12</v>
      </c>
      <c r="C69" s="245"/>
      <c r="D69" s="245"/>
      <c r="E69" s="245"/>
      <c r="F69" s="245"/>
      <c r="G69" s="246"/>
      <c r="H69" s="8"/>
      <c r="I69" s="247"/>
      <c r="J69" s="248"/>
      <c r="K69" s="248"/>
      <c r="L69" s="249"/>
      <c r="M69" s="257"/>
      <c r="N69" s="255"/>
      <c r="O69" s="255"/>
      <c r="P69" s="255"/>
      <c r="Q69" s="255"/>
      <c r="R69" s="256"/>
      <c r="S69" s="86">
        <v>12</v>
      </c>
      <c r="T69" s="245"/>
      <c r="U69" s="245"/>
      <c r="V69" s="245"/>
      <c r="W69" s="245"/>
      <c r="X69" s="246"/>
      <c r="Y69" s="8"/>
      <c r="Z69" s="247"/>
      <c r="AA69" s="248"/>
      <c r="AB69" s="248"/>
      <c r="AC69" s="248"/>
      <c r="AD69" s="249"/>
    </row>
    <row r="70" spans="2:30" ht="18.2" x14ac:dyDescent="0.35">
      <c r="B70" s="86">
        <v>13</v>
      </c>
      <c r="C70" s="245"/>
      <c r="D70" s="245"/>
      <c r="E70" s="245"/>
      <c r="F70" s="245"/>
      <c r="G70" s="246"/>
      <c r="H70" s="8"/>
      <c r="I70" s="258"/>
      <c r="J70" s="259"/>
      <c r="K70" s="259"/>
      <c r="L70" s="260"/>
      <c r="M70" s="257"/>
      <c r="N70" s="255"/>
      <c r="O70" s="255"/>
      <c r="P70" s="255"/>
      <c r="Q70" s="255"/>
      <c r="R70" s="256"/>
      <c r="S70" s="86">
        <v>13</v>
      </c>
      <c r="T70" s="245"/>
      <c r="U70" s="245"/>
      <c r="V70" s="245"/>
      <c r="W70" s="245"/>
      <c r="X70" s="246"/>
      <c r="Y70" s="8"/>
      <c r="Z70" s="247"/>
      <c r="AA70" s="248"/>
      <c r="AB70" s="248"/>
      <c r="AC70" s="248"/>
      <c r="AD70" s="249"/>
    </row>
    <row r="71" spans="2:30" ht="18.8" thickBot="1" x14ac:dyDescent="0.4">
      <c r="B71" s="86">
        <v>14</v>
      </c>
      <c r="C71" s="245"/>
      <c r="D71" s="245"/>
      <c r="E71" s="245"/>
      <c r="F71" s="245"/>
      <c r="G71" s="246"/>
      <c r="H71" s="8"/>
      <c r="I71" s="258"/>
      <c r="J71" s="259"/>
      <c r="K71" s="259"/>
      <c r="L71" s="260"/>
      <c r="M71" s="261" t="s">
        <v>20</v>
      </c>
      <c r="N71" s="261"/>
      <c r="O71" s="261"/>
      <c r="P71" s="261"/>
      <c r="Q71" s="261"/>
      <c r="R71" s="261"/>
      <c r="S71" s="86">
        <v>14</v>
      </c>
      <c r="T71" s="245"/>
      <c r="U71" s="245"/>
      <c r="V71" s="245"/>
      <c r="W71" s="245"/>
      <c r="X71" s="246"/>
      <c r="Y71" s="8"/>
      <c r="Z71" s="247"/>
      <c r="AA71" s="248"/>
      <c r="AB71" s="248"/>
      <c r="AC71" s="248"/>
      <c r="AD71" s="249"/>
    </row>
    <row r="72" spans="2:30" ht="18.2" x14ac:dyDescent="0.35">
      <c r="B72" s="86">
        <v>15</v>
      </c>
      <c r="C72" s="245"/>
      <c r="D72" s="245"/>
      <c r="E72" s="245"/>
      <c r="F72" s="245"/>
      <c r="G72" s="246"/>
      <c r="H72" s="8"/>
      <c r="I72" s="258"/>
      <c r="J72" s="259"/>
      <c r="K72" s="259"/>
      <c r="L72" s="260"/>
      <c r="M72" s="262" t="s">
        <v>21</v>
      </c>
      <c r="N72" s="263"/>
      <c r="O72" s="87" t="s">
        <v>30</v>
      </c>
      <c r="P72" s="87" t="s">
        <v>34</v>
      </c>
      <c r="Q72" s="87" t="s">
        <v>22</v>
      </c>
      <c r="R72" s="88" t="s">
        <v>35</v>
      </c>
      <c r="S72" s="86">
        <v>15</v>
      </c>
      <c r="T72" s="245"/>
      <c r="U72" s="245"/>
      <c r="V72" s="245"/>
      <c r="W72" s="245"/>
      <c r="X72" s="246"/>
      <c r="Y72" s="8"/>
      <c r="Z72" s="247"/>
      <c r="AA72" s="248"/>
      <c r="AB72" s="248"/>
      <c r="AC72" s="248"/>
      <c r="AD72" s="249"/>
    </row>
    <row r="73" spans="2:30" ht="18.2" x14ac:dyDescent="0.35">
      <c r="B73" s="86">
        <v>16</v>
      </c>
      <c r="C73" s="245"/>
      <c r="D73" s="245"/>
      <c r="E73" s="245"/>
      <c r="F73" s="245"/>
      <c r="G73" s="246"/>
      <c r="H73" s="8"/>
      <c r="I73" s="258"/>
      <c r="J73" s="259"/>
      <c r="K73" s="259"/>
      <c r="L73" s="260"/>
      <c r="M73" s="305"/>
      <c r="N73" s="306"/>
      <c r="O73" s="307"/>
      <c r="P73" s="11"/>
      <c r="Q73" s="91">
        <f>P73-R73</f>
        <v>0</v>
      </c>
      <c r="R73" s="11"/>
      <c r="S73" s="86">
        <v>16</v>
      </c>
      <c r="T73" s="245"/>
      <c r="U73" s="245"/>
      <c r="V73" s="245"/>
      <c r="W73" s="245"/>
      <c r="X73" s="246"/>
      <c r="Y73" s="8"/>
      <c r="Z73" s="247"/>
      <c r="AA73" s="248"/>
      <c r="AB73" s="248"/>
      <c r="AC73" s="248"/>
      <c r="AD73" s="249"/>
    </row>
    <row r="74" spans="2:30" ht="18.2" x14ac:dyDescent="0.35">
      <c r="B74" s="86">
        <v>17</v>
      </c>
      <c r="C74" s="245"/>
      <c r="D74" s="245"/>
      <c r="E74" s="245"/>
      <c r="F74" s="245"/>
      <c r="G74" s="246"/>
      <c r="H74" s="8"/>
      <c r="I74" s="258"/>
      <c r="J74" s="259"/>
      <c r="K74" s="259"/>
      <c r="L74" s="260"/>
      <c r="M74" s="305"/>
      <c r="N74" s="306"/>
      <c r="O74" s="307"/>
      <c r="P74" s="11"/>
      <c r="Q74" s="91">
        <f>P74-R74</f>
        <v>0</v>
      </c>
      <c r="R74" s="11"/>
      <c r="S74" s="86">
        <v>17</v>
      </c>
      <c r="T74" s="245"/>
      <c r="U74" s="245"/>
      <c r="V74" s="245"/>
      <c r="W74" s="245"/>
      <c r="X74" s="246"/>
      <c r="Y74" s="8"/>
      <c r="Z74" s="247"/>
      <c r="AA74" s="248"/>
      <c r="AB74" s="248"/>
      <c r="AC74" s="248"/>
      <c r="AD74" s="249"/>
    </row>
    <row r="75" spans="2:30" ht="18.2" x14ac:dyDescent="0.35">
      <c r="B75" s="86">
        <v>18</v>
      </c>
      <c r="C75" s="285"/>
      <c r="D75" s="245"/>
      <c r="E75" s="245"/>
      <c r="F75" s="245"/>
      <c r="G75" s="246"/>
      <c r="H75" s="15"/>
      <c r="I75" s="247"/>
      <c r="J75" s="248"/>
      <c r="K75" s="248"/>
      <c r="L75" s="249"/>
      <c r="M75" s="305"/>
      <c r="N75" s="306"/>
      <c r="O75" s="307"/>
      <c r="P75" s="11"/>
      <c r="Q75" s="91">
        <f>P75-R75</f>
        <v>0</v>
      </c>
      <c r="R75" s="11"/>
      <c r="S75" s="86">
        <v>18</v>
      </c>
      <c r="T75" s="245"/>
      <c r="U75" s="245"/>
      <c r="V75" s="245"/>
      <c r="W75" s="245"/>
      <c r="X75" s="246"/>
      <c r="Y75" s="8"/>
      <c r="Z75" s="247"/>
      <c r="AA75" s="248"/>
      <c r="AB75" s="248"/>
      <c r="AC75" s="248"/>
      <c r="AD75" s="249"/>
    </row>
    <row r="76" spans="2:30" ht="18.8" thickBot="1" x14ac:dyDescent="0.4">
      <c r="B76" s="92">
        <v>19</v>
      </c>
      <c r="C76" s="273"/>
      <c r="D76" s="273"/>
      <c r="E76" s="273"/>
      <c r="F76" s="273"/>
      <c r="G76" s="274"/>
      <c r="H76" s="14"/>
      <c r="I76" s="275"/>
      <c r="J76" s="276"/>
      <c r="K76" s="276"/>
      <c r="L76" s="277"/>
      <c r="M76" s="278" t="s">
        <v>64</v>
      </c>
      <c r="N76" s="279"/>
      <c r="O76" s="279"/>
      <c r="P76" s="279"/>
      <c r="Q76" s="280"/>
      <c r="R76" s="16"/>
      <c r="S76" s="92">
        <v>19</v>
      </c>
      <c r="T76" s="273"/>
      <c r="U76" s="273"/>
      <c r="V76" s="273"/>
      <c r="W76" s="273"/>
      <c r="X76" s="281"/>
      <c r="Y76" s="10"/>
      <c r="Z76" s="275"/>
      <c r="AA76" s="276"/>
      <c r="AB76" s="276"/>
      <c r="AC76" s="276"/>
      <c r="AD76" s="277"/>
    </row>
    <row r="77" spans="2:30" ht="6.6" customHeight="1" thickBot="1" x14ac:dyDescent="0.35"/>
    <row r="78" spans="2:30" ht="15.05" customHeight="1" x14ac:dyDescent="0.35">
      <c r="B78" s="282" t="s">
        <v>65</v>
      </c>
      <c r="C78" s="283"/>
      <c r="D78" s="283"/>
      <c r="E78" s="283"/>
      <c r="F78" s="283"/>
      <c r="G78" s="283"/>
      <c r="H78" s="283"/>
      <c r="I78" s="283"/>
      <c r="J78" s="283"/>
      <c r="K78" s="283"/>
      <c r="L78" s="283"/>
      <c r="M78" s="283"/>
      <c r="N78" s="283"/>
      <c r="O78" s="283"/>
      <c r="P78" s="283"/>
      <c r="Q78" s="283"/>
      <c r="R78" s="283"/>
      <c r="S78" s="283"/>
      <c r="T78" s="283"/>
      <c r="U78" s="283"/>
      <c r="V78" s="283"/>
      <c r="W78" s="283"/>
      <c r="X78" s="283"/>
      <c r="Y78" s="283"/>
      <c r="Z78" s="283"/>
      <c r="AA78" s="283"/>
      <c r="AB78" s="283"/>
      <c r="AC78" s="283"/>
      <c r="AD78" s="284"/>
    </row>
    <row r="79" spans="2:30" x14ac:dyDescent="0.3">
      <c r="B79" s="264"/>
      <c r="C79" s="265"/>
      <c r="D79" s="265"/>
      <c r="E79" s="265"/>
      <c r="F79" s="265"/>
      <c r="G79" s="265"/>
      <c r="H79" s="265"/>
      <c r="I79" s="265"/>
      <c r="J79" s="265"/>
      <c r="K79" s="265"/>
      <c r="L79" s="265"/>
      <c r="M79" s="265"/>
      <c r="N79" s="265"/>
      <c r="O79" s="265"/>
      <c r="P79" s="265"/>
      <c r="Q79" s="265"/>
      <c r="R79" s="265"/>
      <c r="S79" s="265"/>
      <c r="T79" s="265"/>
      <c r="U79" s="265"/>
      <c r="V79" s="265"/>
      <c r="W79" s="265"/>
      <c r="X79" s="265"/>
      <c r="Y79" s="265"/>
      <c r="Z79" s="265"/>
      <c r="AA79" s="265"/>
      <c r="AB79" s="265"/>
      <c r="AC79" s="265"/>
      <c r="AD79" s="266"/>
    </row>
    <row r="80" spans="2:30" x14ac:dyDescent="0.3">
      <c r="B80" s="267"/>
      <c r="C80" s="268"/>
      <c r="D80" s="268"/>
      <c r="E80" s="268"/>
      <c r="F80" s="268"/>
      <c r="G80" s="268"/>
      <c r="H80" s="268"/>
      <c r="I80" s="268"/>
      <c r="J80" s="268"/>
      <c r="K80" s="268"/>
      <c r="L80" s="268"/>
      <c r="M80" s="268"/>
      <c r="N80" s="268"/>
      <c r="O80" s="268"/>
      <c r="P80" s="268"/>
      <c r="Q80" s="268"/>
      <c r="R80" s="268"/>
      <c r="S80" s="268"/>
      <c r="T80" s="268"/>
      <c r="U80" s="268"/>
      <c r="V80" s="268"/>
      <c r="W80" s="268"/>
      <c r="X80" s="268"/>
      <c r="Y80" s="268"/>
      <c r="Z80" s="268"/>
      <c r="AA80" s="268"/>
      <c r="AB80" s="268"/>
      <c r="AC80" s="268"/>
      <c r="AD80" s="269"/>
    </row>
    <row r="81" spans="2:30" x14ac:dyDescent="0.3">
      <c r="B81" s="267"/>
      <c r="C81" s="268"/>
      <c r="D81" s="268"/>
      <c r="E81" s="268"/>
      <c r="F81" s="268"/>
      <c r="G81" s="268"/>
      <c r="H81" s="268"/>
      <c r="I81" s="268"/>
      <c r="J81" s="268"/>
      <c r="K81" s="268"/>
      <c r="L81" s="268"/>
      <c r="M81" s="268"/>
      <c r="N81" s="268"/>
      <c r="O81" s="268"/>
      <c r="P81" s="268"/>
      <c r="Q81" s="268"/>
      <c r="R81" s="268"/>
      <c r="S81" s="268"/>
      <c r="T81" s="268"/>
      <c r="U81" s="268"/>
      <c r="V81" s="268"/>
      <c r="W81" s="268"/>
      <c r="X81" s="268"/>
      <c r="Y81" s="268"/>
      <c r="Z81" s="268"/>
      <c r="AA81" s="268"/>
      <c r="AB81" s="268"/>
      <c r="AC81" s="268"/>
      <c r="AD81" s="269"/>
    </row>
    <row r="82" spans="2:30" x14ac:dyDescent="0.3">
      <c r="B82" s="267"/>
      <c r="C82" s="268"/>
      <c r="D82" s="268"/>
      <c r="E82" s="268"/>
      <c r="F82" s="268"/>
      <c r="G82" s="268"/>
      <c r="H82" s="268"/>
      <c r="I82" s="268"/>
      <c r="J82" s="268"/>
      <c r="K82" s="268"/>
      <c r="L82" s="268"/>
      <c r="M82" s="268"/>
      <c r="N82" s="268"/>
      <c r="O82" s="268"/>
      <c r="P82" s="268"/>
      <c r="Q82" s="268"/>
      <c r="R82" s="268"/>
      <c r="S82" s="268"/>
      <c r="T82" s="268"/>
      <c r="U82" s="268"/>
      <c r="V82" s="268"/>
      <c r="W82" s="268"/>
      <c r="X82" s="268"/>
      <c r="Y82" s="268"/>
      <c r="Z82" s="268"/>
      <c r="AA82" s="268"/>
      <c r="AB82" s="268"/>
      <c r="AC82" s="268"/>
      <c r="AD82" s="269"/>
    </row>
    <row r="83" spans="2:30" x14ac:dyDescent="0.3">
      <c r="B83" s="267"/>
      <c r="C83" s="268"/>
      <c r="D83" s="268"/>
      <c r="E83" s="268"/>
      <c r="F83" s="268"/>
      <c r="G83" s="268"/>
      <c r="H83" s="268"/>
      <c r="I83" s="268"/>
      <c r="J83" s="268"/>
      <c r="K83" s="268"/>
      <c r="L83" s="268"/>
      <c r="M83" s="268"/>
      <c r="N83" s="268"/>
      <c r="O83" s="268"/>
      <c r="P83" s="268"/>
      <c r="Q83" s="268"/>
      <c r="R83" s="268"/>
      <c r="S83" s="268"/>
      <c r="T83" s="268"/>
      <c r="U83" s="268"/>
      <c r="V83" s="268"/>
      <c r="W83" s="268"/>
      <c r="X83" s="268"/>
      <c r="Y83" s="268"/>
      <c r="Z83" s="268"/>
      <c r="AA83" s="268"/>
      <c r="AB83" s="268"/>
      <c r="AC83" s="268"/>
      <c r="AD83" s="269"/>
    </row>
    <row r="84" spans="2:30" x14ac:dyDescent="0.3">
      <c r="B84" s="267"/>
      <c r="C84" s="268"/>
      <c r="D84" s="268"/>
      <c r="E84" s="268"/>
      <c r="F84" s="268"/>
      <c r="G84" s="268"/>
      <c r="H84" s="268"/>
      <c r="I84" s="268"/>
      <c r="J84" s="268"/>
      <c r="K84" s="268"/>
      <c r="L84" s="268"/>
      <c r="M84" s="268"/>
      <c r="N84" s="268"/>
      <c r="O84" s="268"/>
      <c r="P84" s="268"/>
      <c r="Q84" s="268"/>
      <c r="R84" s="268"/>
      <c r="S84" s="268"/>
      <c r="T84" s="268"/>
      <c r="U84" s="268"/>
      <c r="V84" s="268"/>
      <c r="W84" s="268"/>
      <c r="X84" s="268"/>
      <c r="Y84" s="268"/>
      <c r="Z84" s="268"/>
      <c r="AA84" s="268"/>
      <c r="AB84" s="268"/>
      <c r="AC84" s="268"/>
      <c r="AD84" s="269"/>
    </row>
    <row r="85" spans="2:30" x14ac:dyDescent="0.3">
      <c r="B85" s="267"/>
      <c r="C85" s="268"/>
      <c r="D85" s="268"/>
      <c r="E85" s="268"/>
      <c r="F85" s="268"/>
      <c r="G85" s="268"/>
      <c r="H85" s="268"/>
      <c r="I85" s="268"/>
      <c r="J85" s="268"/>
      <c r="K85" s="268"/>
      <c r="L85" s="268"/>
      <c r="M85" s="268"/>
      <c r="N85" s="268"/>
      <c r="O85" s="268"/>
      <c r="P85" s="268"/>
      <c r="Q85" s="268"/>
      <c r="R85" s="268"/>
      <c r="S85" s="268"/>
      <c r="T85" s="268"/>
      <c r="U85" s="268"/>
      <c r="V85" s="268"/>
      <c r="W85" s="268"/>
      <c r="X85" s="268"/>
      <c r="Y85" s="268"/>
      <c r="Z85" s="268"/>
      <c r="AA85" s="268"/>
      <c r="AB85" s="268"/>
      <c r="AC85" s="268"/>
      <c r="AD85" s="269"/>
    </row>
    <row r="86" spans="2:30" x14ac:dyDescent="0.3">
      <c r="B86" s="267"/>
      <c r="C86" s="268"/>
      <c r="D86" s="268"/>
      <c r="E86" s="268"/>
      <c r="F86" s="268"/>
      <c r="G86" s="268"/>
      <c r="H86" s="268"/>
      <c r="I86" s="268"/>
      <c r="J86" s="268"/>
      <c r="K86" s="268"/>
      <c r="L86" s="268"/>
      <c r="M86" s="268"/>
      <c r="N86" s="268"/>
      <c r="O86" s="268"/>
      <c r="P86" s="268"/>
      <c r="Q86" s="268"/>
      <c r="R86" s="268"/>
      <c r="S86" s="268"/>
      <c r="T86" s="268"/>
      <c r="U86" s="268"/>
      <c r="V86" s="268"/>
      <c r="W86" s="268"/>
      <c r="X86" s="268"/>
      <c r="Y86" s="268"/>
      <c r="Z86" s="268"/>
      <c r="AA86" s="268"/>
      <c r="AB86" s="268"/>
      <c r="AC86" s="268"/>
      <c r="AD86" s="269"/>
    </row>
    <row r="87" spans="2:30" ht="15.65" thickBot="1" x14ac:dyDescent="0.35">
      <c r="B87" s="270"/>
      <c r="C87" s="271"/>
      <c r="D87" s="271"/>
      <c r="E87" s="271"/>
      <c r="F87" s="271"/>
      <c r="G87" s="271"/>
      <c r="H87" s="271"/>
      <c r="I87" s="271"/>
      <c r="J87" s="271"/>
      <c r="K87" s="271"/>
      <c r="L87" s="271"/>
      <c r="M87" s="271"/>
      <c r="N87" s="271"/>
      <c r="O87" s="271"/>
      <c r="P87" s="271"/>
      <c r="Q87" s="271"/>
      <c r="R87" s="271"/>
      <c r="S87" s="271"/>
      <c r="T87" s="271"/>
      <c r="U87" s="271"/>
      <c r="V87" s="271"/>
      <c r="W87" s="271"/>
      <c r="X87" s="271"/>
      <c r="Y87" s="271"/>
      <c r="Z87" s="271"/>
      <c r="AA87" s="271"/>
      <c r="AB87" s="271"/>
      <c r="AC87" s="271"/>
      <c r="AD87" s="272"/>
    </row>
  </sheetData>
  <sheetProtection algorithmName="SHA-512" hashValue="Ho3fzn27EoRXadagQTgj8fAHPNNQQuywEU4onvMEZsHSiSE+ogKBQhknQ9sAkFocfbBzsOtXFKvyBDBlm18LCg==" saltValue="WxQvc6CVXl+9RSfMr1qzkw==" spinCount="100000" sheet="1" objects="1" scenarios="1"/>
  <mergeCells count="220">
    <mergeCell ref="B79:AD87"/>
    <mergeCell ref="C76:G76"/>
    <mergeCell ref="I76:L76"/>
    <mergeCell ref="M76:Q76"/>
    <mergeCell ref="T76:X76"/>
    <mergeCell ref="Z76:AD76"/>
    <mergeCell ref="B78:AD78"/>
    <mergeCell ref="C74:G74"/>
    <mergeCell ref="I74:L74"/>
    <mergeCell ref="T74:X74"/>
    <mergeCell ref="Z74:AD74"/>
    <mergeCell ref="C75:G75"/>
    <mergeCell ref="I75:L75"/>
    <mergeCell ref="T75:X75"/>
    <mergeCell ref="Z75:AD75"/>
    <mergeCell ref="C72:G72"/>
    <mergeCell ref="I72:L72"/>
    <mergeCell ref="M72:N72"/>
    <mergeCell ref="T72:X72"/>
    <mergeCell ref="Z72:AD72"/>
    <mergeCell ref="C73:G73"/>
    <mergeCell ref="I73:L73"/>
    <mergeCell ref="T73:X73"/>
    <mergeCell ref="Z73:AD73"/>
    <mergeCell ref="Z70:AD70"/>
    <mergeCell ref="C71:G71"/>
    <mergeCell ref="I71:L71"/>
    <mergeCell ref="M71:R71"/>
    <mergeCell ref="T71:X71"/>
    <mergeCell ref="Z71:AD71"/>
    <mergeCell ref="C70:G70"/>
    <mergeCell ref="I70:L70"/>
    <mergeCell ref="M70:N70"/>
    <mergeCell ref="O70:P70"/>
    <mergeCell ref="Q70:R70"/>
    <mergeCell ref="T70:X70"/>
    <mergeCell ref="Z68:AD68"/>
    <mergeCell ref="C69:G69"/>
    <mergeCell ref="I69:L69"/>
    <mergeCell ref="M69:N69"/>
    <mergeCell ref="O69:P69"/>
    <mergeCell ref="Q69:R69"/>
    <mergeCell ref="T69:X69"/>
    <mergeCell ref="Z69:AD69"/>
    <mergeCell ref="C68:G68"/>
    <mergeCell ref="I68:L68"/>
    <mergeCell ref="M68:N68"/>
    <mergeCell ref="O68:P68"/>
    <mergeCell ref="Q68:R68"/>
    <mergeCell ref="T68:X68"/>
    <mergeCell ref="Z66:AD66"/>
    <mergeCell ref="C67:G67"/>
    <mergeCell ref="I67:L67"/>
    <mergeCell ref="M67:N67"/>
    <mergeCell ref="O67:P67"/>
    <mergeCell ref="Q67:R67"/>
    <mergeCell ref="T67:X67"/>
    <mergeCell ref="Z67:AD67"/>
    <mergeCell ref="C66:G66"/>
    <mergeCell ref="I66:L66"/>
    <mergeCell ref="M66:N66"/>
    <mergeCell ref="O66:P66"/>
    <mergeCell ref="Q66:R66"/>
    <mergeCell ref="T66:X66"/>
    <mergeCell ref="Z64:AD64"/>
    <mergeCell ref="C65:G65"/>
    <mergeCell ref="I65:L65"/>
    <mergeCell ref="M65:N65"/>
    <mergeCell ref="O65:P65"/>
    <mergeCell ref="Q65:R65"/>
    <mergeCell ref="T65:X65"/>
    <mergeCell ref="Z65:AD65"/>
    <mergeCell ref="C64:G64"/>
    <mergeCell ref="I64:L64"/>
    <mergeCell ref="M64:N64"/>
    <mergeCell ref="O64:P64"/>
    <mergeCell ref="Q64:R64"/>
    <mergeCell ref="T64:X64"/>
    <mergeCell ref="Z62:AD62"/>
    <mergeCell ref="C63:G63"/>
    <mergeCell ref="I63:L63"/>
    <mergeCell ref="M63:N63"/>
    <mergeCell ref="O63:P63"/>
    <mergeCell ref="Q63:R63"/>
    <mergeCell ref="T63:X63"/>
    <mergeCell ref="Z63:AD63"/>
    <mergeCell ref="C62:G62"/>
    <mergeCell ref="I62:L62"/>
    <mergeCell ref="M62:N62"/>
    <mergeCell ref="O62:P62"/>
    <mergeCell ref="Q62:R62"/>
    <mergeCell ref="T62:X62"/>
    <mergeCell ref="T60:X60"/>
    <mergeCell ref="Z60:AD60"/>
    <mergeCell ref="C61:G61"/>
    <mergeCell ref="I61:L61"/>
    <mergeCell ref="M61:N61"/>
    <mergeCell ref="O61:P61"/>
    <mergeCell ref="Q61:R61"/>
    <mergeCell ref="T61:X61"/>
    <mergeCell ref="Z61:AD61"/>
    <mergeCell ref="C59:G59"/>
    <mergeCell ref="I59:L59"/>
    <mergeCell ref="M59:R59"/>
    <mergeCell ref="T59:X59"/>
    <mergeCell ref="Z59:AD59"/>
    <mergeCell ref="C60:G60"/>
    <mergeCell ref="I60:L60"/>
    <mergeCell ref="M60:N60"/>
    <mergeCell ref="O60:P60"/>
    <mergeCell ref="Q60:R60"/>
    <mergeCell ref="Z57:AD57"/>
    <mergeCell ref="C58:G58"/>
    <mergeCell ref="I58:L58"/>
    <mergeCell ref="M58:N58"/>
    <mergeCell ref="O58:P58"/>
    <mergeCell ref="Q58:R58"/>
    <mergeCell ref="T58:X58"/>
    <mergeCell ref="Z58:AD58"/>
    <mergeCell ref="B57:G57"/>
    <mergeCell ref="I57:L57"/>
    <mergeCell ref="M57:N57"/>
    <mergeCell ref="O57:P57"/>
    <mergeCell ref="Q57:R57"/>
    <mergeCell ref="S57:X57"/>
    <mergeCell ref="R51:V51"/>
    <mergeCell ref="R52:V52"/>
    <mergeCell ref="M53:O53"/>
    <mergeCell ref="R53:V53"/>
    <mergeCell ref="M54:O54"/>
    <mergeCell ref="B56:L56"/>
    <mergeCell ref="M56:R56"/>
    <mergeCell ref="S56:AD56"/>
    <mergeCell ref="M48:O48"/>
    <mergeCell ref="R48:V48"/>
    <mergeCell ref="M49:O49"/>
    <mergeCell ref="R49:V49"/>
    <mergeCell ref="M50:O50"/>
    <mergeCell ref="R50:V50"/>
    <mergeCell ref="M44:O44"/>
    <mergeCell ref="R44:V44"/>
    <mergeCell ref="R45:V45"/>
    <mergeCell ref="M46:O46"/>
    <mergeCell ref="R46:V46"/>
    <mergeCell ref="M47:O47"/>
    <mergeCell ref="R47:V47"/>
    <mergeCell ref="M41:O41"/>
    <mergeCell ref="R41:V41"/>
    <mergeCell ref="M42:O42"/>
    <mergeCell ref="R42:V42"/>
    <mergeCell ref="M43:O43"/>
    <mergeCell ref="R43:V43"/>
    <mergeCell ref="M38:O38"/>
    <mergeCell ref="R38:V38"/>
    <mergeCell ref="M39:O39"/>
    <mergeCell ref="R39:V39"/>
    <mergeCell ref="M40:O40"/>
    <mergeCell ref="R40:V40"/>
    <mergeCell ref="M35:O35"/>
    <mergeCell ref="R35:V35"/>
    <mergeCell ref="M36:O36"/>
    <mergeCell ref="R36:V36"/>
    <mergeCell ref="M37:O37"/>
    <mergeCell ref="R37:V37"/>
    <mergeCell ref="W10:W11"/>
    <mergeCell ref="M31:N31"/>
    <mergeCell ref="B33:L33"/>
    <mergeCell ref="M33:R33"/>
    <mergeCell ref="S33:AD33"/>
    <mergeCell ref="M34:O34"/>
    <mergeCell ref="R34:V34"/>
    <mergeCell ref="W7:X7"/>
    <mergeCell ref="Y7:Z7"/>
    <mergeCell ref="M8:R8"/>
    <mergeCell ref="S8:T8"/>
    <mergeCell ref="U8:V8"/>
    <mergeCell ref="W8:X8"/>
    <mergeCell ref="Y8:Z8"/>
    <mergeCell ref="P6:Q6"/>
    <mergeCell ref="S6:Z6"/>
    <mergeCell ref="B7:D7"/>
    <mergeCell ref="E7:G7"/>
    <mergeCell ref="H7:J7"/>
    <mergeCell ref="K7:L7"/>
    <mergeCell ref="N7:O7"/>
    <mergeCell ref="P7:Q7"/>
    <mergeCell ref="S7:T7"/>
    <mergeCell ref="U7:V7"/>
    <mergeCell ref="AD3:AD4"/>
    <mergeCell ref="B5:L5"/>
    <mergeCell ref="M5:R5"/>
    <mergeCell ref="S5:Z5"/>
    <mergeCell ref="AA5:AD5"/>
    <mergeCell ref="B6:D6"/>
    <mergeCell ref="E6:G6"/>
    <mergeCell ref="H6:J6"/>
    <mergeCell ref="K6:L6"/>
    <mergeCell ref="N6:O6"/>
    <mergeCell ref="S3:T4"/>
    <mergeCell ref="U3:V4"/>
    <mergeCell ref="W3:X4"/>
    <mergeCell ref="Y3:AA4"/>
    <mergeCell ref="AB3:AB4"/>
    <mergeCell ref="AC3:AC4"/>
    <mergeCell ref="B3:D4"/>
    <mergeCell ref="E3:F4"/>
    <mergeCell ref="G3:M4"/>
    <mergeCell ref="N3:O4"/>
    <mergeCell ref="P3:P4"/>
    <mergeCell ref="Q3:R4"/>
    <mergeCell ref="G1:AD1"/>
    <mergeCell ref="B2:D2"/>
    <mergeCell ref="E2:F2"/>
    <mergeCell ref="G2:M2"/>
    <mergeCell ref="N2:O2"/>
    <mergeCell ref="Q2:R2"/>
    <mergeCell ref="S2:T2"/>
    <mergeCell ref="U2:V2"/>
    <mergeCell ref="W2:X2"/>
    <mergeCell ref="Y2:AA2"/>
  </mergeCells>
  <conditionalFormatting sqref="AC8">
    <cfRule type="expression" dxfId="7" priority="6">
      <formula>$AC$8&gt;$AC$9</formula>
    </cfRule>
    <cfRule type="expression" dxfId="6" priority="7">
      <formula>$AC$8&lt;=$AC$9</formula>
    </cfRule>
  </conditionalFormatting>
  <conditionalFormatting sqref="AD8">
    <cfRule type="expression" dxfId="5" priority="3">
      <formula>$AD$8&gt;$AD$9</formula>
    </cfRule>
    <cfRule type="expression" dxfId="4" priority="4">
      <formula>$AD$8&lt;$AD$9</formula>
    </cfRule>
    <cfRule type="expression" priority="5">
      <formula>$AD$8=0</formula>
    </cfRule>
  </conditionalFormatting>
  <conditionalFormatting sqref="AA8">
    <cfRule type="expression" dxfId="3" priority="8">
      <formula>$AA$8&lt;$AA$9</formula>
    </cfRule>
    <cfRule type="expression" dxfId="2" priority="9">
      <formula>$AA$8&gt;=$AA$9</formula>
    </cfRule>
  </conditionalFormatting>
  <conditionalFormatting sqref="AB8">
    <cfRule type="expression" dxfId="1" priority="1">
      <formula>$AB$8&lt;$AB$9</formula>
    </cfRule>
    <cfRule type="expression" dxfId="0" priority="2">
      <formula>$AB$8&gt;=$AB$9</formula>
    </cfRule>
  </conditionalFormatting>
  <dataValidations count="1">
    <dataValidation type="list" allowBlank="1" showInputMessage="1" showErrorMessage="1" sqref="Y58:Y76 H58:H76" xr:uid="{371040D8-810E-4AF5-AC78-FB2186ACEF5C}">
      <formula1>"Checked, Issue found"</formula1>
    </dataValidation>
  </dataValidations>
  <pageMargins left="0.2" right="0.11" top="0.27" bottom="0.22" header="0.19" footer="0.12"/>
  <pageSetup scale="44" orientation="landscape" horizontalDpi="203" verticalDpi="20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D6BC2-0A8E-4901-8990-7347ABA79B5C}">
  <sheetPr>
    <pageSetUpPr fitToPage="1"/>
  </sheetPr>
  <dimension ref="A1:AD87"/>
  <sheetViews>
    <sheetView showGridLines="0" showRowColHeaders="0" zoomScale="70" zoomScaleNormal="70" workbookViewId="0">
      <selection activeCell="AG9" sqref="AG9"/>
    </sheetView>
  </sheetViews>
  <sheetFormatPr defaultColWidth="8.88671875" defaultRowHeight="15.05" x14ac:dyDescent="0.3"/>
  <cols>
    <col min="1" max="1" width="1" style="18" customWidth="1"/>
    <col min="2" max="5" width="9.109375" style="18" bestFit="1" customWidth="1"/>
    <col min="6" max="6" width="7.109375" style="18" customWidth="1"/>
    <col min="7" max="7" width="9.109375" style="18" bestFit="1" customWidth="1"/>
    <col min="8" max="8" width="10.5546875" style="18" customWidth="1"/>
    <col min="9" max="9" width="5.6640625" style="18" customWidth="1"/>
    <col min="10" max="11" width="9.109375" style="18" bestFit="1" customWidth="1"/>
    <col min="12" max="12" width="15.5546875" style="18" customWidth="1"/>
    <col min="13" max="13" width="12.33203125" style="18" customWidth="1"/>
    <col min="14" max="14" width="10.33203125" style="18" customWidth="1"/>
    <col min="15" max="15" width="11.33203125" style="18" customWidth="1"/>
    <col min="16" max="16" width="11.44140625" style="18" customWidth="1"/>
    <col min="17" max="17" width="9.33203125" style="18" customWidth="1"/>
    <col min="18" max="18" width="12" style="18" customWidth="1"/>
    <col min="19" max="19" width="9.33203125" style="18" bestFit="1" customWidth="1"/>
    <col min="20" max="20" width="9.109375" style="18" customWidth="1"/>
    <col min="21" max="24" width="9.109375" style="18" bestFit="1" customWidth="1"/>
    <col min="25" max="26" width="8.33203125" style="18" customWidth="1"/>
    <col min="27" max="28" width="9.6640625" style="18" customWidth="1"/>
    <col min="29" max="30" width="8.88671875" style="18"/>
    <col min="31" max="31" width="1.6640625" style="18" customWidth="1"/>
    <col min="32" max="16384" width="8.88671875" style="18"/>
  </cols>
  <sheetData>
    <row r="1" spans="1:30" ht="45.1" customHeight="1" thickBot="1" x14ac:dyDescent="0.35">
      <c r="A1" s="94" t="s">
        <v>87</v>
      </c>
      <c r="B1" s="95"/>
      <c r="C1" s="95"/>
      <c r="D1" s="95"/>
      <c r="E1" s="95"/>
      <c r="F1" s="95"/>
      <c r="G1" s="123" t="s">
        <v>77</v>
      </c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5"/>
    </row>
    <row r="2" spans="1:30" s="105" customFormat="1" ht="35.25" customHeight="1" x14ac:dyDescent="0.35">
      <c r="B2" s="135" t="s">
        <v>8</v>
      </c>
      <c r="C2" s="136"/>
      <c r="D2" s="136"/>
      <c r="E2" s="126" t="s">
        <v>1</v>
      </c>
      <c r="F2" s="126"/>
      <c r="G2" s="126" t="s">
        <v>70</v>
      </c>
      <c r="H2" s="126"/>
      <c r="I2" s="126"/>
      <c r="J2" s="126"/>
      <c r="K2" s="126"/>
      <c r="L2" s="126"/>
      <c r="M2" s="126"/>
      <c r="N2" s="126" t="s">
        <v>88</v>
      </c>
      <c r="O2" s="126"/>
      <c r="P2" s="106" t="s">
        <v>76</v>
      </c>
      <c r="Q2" s="126" t="s">
        <v>89</v>
      </c>
      <c r="R2" s="126"/>
      <c r="S2" s="126" t="s">
        <v>93</v>
      </c>
      <c r="T2" s="126"/>
      <c r="U2" s="137" t="s">
        <v>85</v>
      </c>
      <c r="V2" s="137"/>
      <c r="W2" s="126" t="s">
        <v>91</v>
      </c>
      <c r="X2" s="126"/>
      <c r="Y2" s="126" t="s">
        <v>86</v>
      </c>
      <c r="Z2" s="126"/>
      <c r="AA2" s="126"/>
      <c r="AB2" s="107" t="s">
        <v>40</v>
      </c>
      <c r="AC2" s="112" t="s">
        <v>94</v>
      </c>
      <c r="AD2" s="113" t="s">
        <v>95</v>
      </c>
    </row>
    <row r="3" spans="1:30" ht="15.05" customHeight="1" x14ac:dyDescent="0.3">
      <c r="B3" s="163">
        <v>234</v>
      </c>
      <c r="C3" s="164"/>
      <c r="D3" s="164"/>
      <c r="E3" s="164" t="s">
        <v>79</v>
      </c>
      <c r="F3" s="164"/>
      <c r="G3" s="131" t="s">
        <v>80</v>
      </c>
      <c r="H3" s="131"/>
      <c r="I3" s="131"/>
      <c r="J3" s="131"/>
      <c r="K3" s="131"/>
      <c r="L3" s="131"/>
      <c r="M3" s="131"/>
      <c r="N3" s="167">
        <v>234000</v>
      </c>
      <c r="O3" s="164"/>
      <c r="P3" s="153">
        <v>2340</v>
      </c>
      <c r="Q3" s="129">
        <f>IFERROR(N3/P3,"")</f>
        <v>100</v>
      </c>
      <c r="R3" s="129"/>
      <c r="S3" s="127">
        <f>P54</f>
        <v>92</v>
      </c>
      <c r="T3" s="127"/>
      <c r="U3" s="127">
        <f>Y3-AD3-(AB3*AC3)</f>
        <v>420</v>
      </c>
      <c r="V3" s="127"/>
      <c r="W3" s="127">
        <f>U3-S3</f>
        <v>328</v>
      </c>
      <c r="X3" s="127"/>
      <c r="Y3" s="133">
        <v>480</v>
      </c>
      <c r="Z3" s="133"/>
      <c r="AA3" s="133"/>
      <c r="AB3" s="133">
        <v>2</v>
      </c>
      <c r="AC3" s="133">
        <v>15</v>
      </c>
      <c r="AD3" s="151">
        <v>30</v>
      </c>
    </row>
    <row r="4" spans="1:30" ht="15.05" customHeight="1" thickBot="1" x14ac:dyDescent="0.35">
      <c r="B4" s="165"/>
      <c r="C4" s="166"/>
      <c r="D4" s="166"/>
      <c r="E4" s="166"/>
      <c r="F4" s="166"/>
      <c r="G4" s="132"/>
      <c r="H4" s="132"/>
      <c r="I4" s="132"/>
      <c r="J4" s="132"/>
      <c r="K4" s="132"/>
      <c r="L4" s="132"/>
      <c r="M4" s="132"/>
      <c r="N4" s="166"/>
      <c r="O4" s="166"/>
      <c r="P4" s="154"/>
      <c r="Q4" s="130"/>
      <c r="R4" s="130"/>
      <c r="S4" s="128"/>
      <c r="T4" s="128"/>
      <c r="U4" s="128"/>
      <c r="V4" s="128"/>
      <c r="W4" s="128"/>
      <c r="X4" s="128"/>
      <c r="Y4" s="134"/>
      <c r="Z4" s="134"/>
      <c r="AA4" s="134"/>
      <c r="AB4" s="134"/>
      <c r="AC4" s="134"/>
      <c r="AD4" s="152"/>
    </row>
    <row r="5" spans="1:30" ht="18" customHeight="1" thickBot="1" x14ac:dyDescent="0.4">
      <c r="B5" s="155" t="s">
        <v>66</v>
      </c>
      <c r="C5" s="156"/>
      <c r="D5" s="156"/>
      <c r="E5" s="156"/>
      <c r="F5" s="156"/>
      <c r="G5" s="156"/>
      <c r="H5" s="156"/>
      <c r="I5" s="156"/>
      <c r="J5" s="156"/>
      <c r="K5" s="156"/>
      <c r="L5" s="157"/>
      <c r="M5" s="158" t="s">
        <v>9</v>
      </c>
      <c r="N5" s="159"/>
      <c r="O5" s="159"/>
      <c r="P5" s="159"/>
      <c r="Q5" s="159"/>
      <c r="R5" s="160"/>
      <c r="S5" s="161" t="s">
        <v>75</v>
      </c>
      <c r="T5" s="162"/>
      <c r="U5" s="162"/>
      <c r="V5" s="162"/>
      <c r="W5" s="162"/>
      <c r="X5" s="162"/>
      <c r="Y5" s="162"/>
      <c r="Z5" s="162"/>
      <c r="AA5" s="138" t="s">
        <v>44</v>
      </c>
      <c r="AB5" s="138"/>
      <c r="AC5" s="138"/>
      <c r="AD5" s="138"/>
    </row>
    <row r="6" spans="1:30" s="98" customFormat="1" ht="25.85" customHeight="1" x14ac:dyDescent="0.3">
      <c r="B6" s="139" t="s">
        <v>66</v>
      </c>
      <c r="C6" s="140"/>
      <c r="D6" s="141"/>
      <c r="E6" s="142" t="s">
        <v>67</v>
      </c>
      <c r="F6" s="143"/>
      <c r="G6" s="144"/>
      <c r="H6" s="142" t="s">
        <v>68</v>
      </c>
      <c r="I6" s="143"/>
      <c r="J6" s="144"/>
      <c r="K6" s="142" t="s">
        <v>69</v>
      </c>
      <c r="L6" s="145"/>
      <c r="M6" s="103" t="s">
        <v>90</v>
      </c>
      <c r="N6" s="146" t="s">
        <v>3</v>
      </c>
      <c r="O6" s="147"/>
      <c r="P6" s="146" t="s">
        <v>10</v>
      </c>
      <c r="Q6" s="147"/>
      <c r="R6" s="104" t="s">
        <v>73</v>
      </c>
      <c r="S6" s="148" t="s">
        <v>71</v>
      </c>
      <c r="T6" s="149"/>
      <c r="U6" s="149"/>
      <c r="V6" s="149"/>
      <c r="W6" s="149"/>
      <c r="X6" s="149"/>
      <c r="Y6" s="149"/>
      <c r="Z6" s="150"/>
      <c r="AA6" s="99" t="s">
        <v>50</v>
      </c>
      <c r="AB6" s="100" t="s">
        <v>51</v>
      </c>
      <c r="AC6" s="101" t="s">
        <v>52</v>
      </c>
      <c r="AD6" s="102" t="s">
        <v>45</v>
      </c>
    </row>
    <row r="7" spans="1:30" s="96" customFormat="1" ht="32.6" customHeight="1" thickBot="1" x14ac:dyDescent="0.35">
      <c r="B7" s="188">
        <f>IFERROR(E7*H7*K7,"")</f>
        <v>0.55885714285714294</v>
      </c>
      <c r="C7" s="189"/>
      <c r="D7" s="190"/>
      <c r="E7" s="191">
        <f>(U3-P54)/U3</f>
        <v>0.78095238095238095</v>
      </c>
      <c r="F7" s="192"/>
      <c r="G7" s="193"/>
      <c r="H7" s="191">
        <f>R31</f>
        <v>0.91322617221369973</v>
      </c>
      <c r="I7" s="192"/>
      <c r="J7" s="193"/>
      <c r="K7" s="191">
        <f>IFERROR(K9*(P31+Q31)/W3,"")</f>
        <v>0.78360627177700359</v>
      </c>
      <c r="L7" s="194"/>
      <c r="M7" s="97">
        <f>N3</f>
        <v>234000</v>
      </c>
      <c r="N7" s="195">
        <f>P31</f>
        <v>54768</v>
      </c>
      <c r="O7" s="196"/>
      <c r="P7" s="195">
        <f>M7-N7</f>
        <v>179232</v>
      </c>
      <c r="Q7" s="196"/>
      <c r="R7" s="108">
        <v>14000</v>
      </c>
      <c r="S7" s="178" t="s">
        <v>53</v>
      </c>
      <c r="T7" s="179"/>
      <c r="U7" s="180" t="s">
        <v>54</v>
      </c>
      <c r="V7" s="179"/>
      <c r="W7" s="180" t="s">
        <v>55</v>
      </c>
      <c r="X7" s="179"/>
      <c r="Y7" s="180" t="s">
        <v>56</v>
      </c>
      <c r="Z7" s="181"/>
      <c r="AA7" s="19" t="s">
        <v>57</v>
      </c>
      <c r="AB7" s="20" t="s">
        <v>58</v>
      </c>
      <c r="AC7" s="21" t="s">
        <v>47</v>
      </c>
      <c r="AD7" s="22" t="s">
        <v>46</v>
      </c>
    </row>
    <row r="8" spans="1:30" ht="18" customHeight="1" thickBot="1" x14ac:dyDescent="0.4">
      <c r="B8" s="23"/>
      <c r="C8" s="24"/>
      <c r="D8" s="24"/>
      <c r="E8" s="24"/>
      <c r="F8" s="24"/>
      <c r="G8" s="24"/>
      <c r="H8" s="24"/>
      <c r="I8" s="24"/>
      <c r="J8" s="24"/>
      <c r="K8" s="24"/>
      <c r="L8" s="25"/>
      <c r="M8" s="182" t="s">
        <v>11</v>
      </c>
      <c r="N8" s="182"/>
      <c r="O8" s="182"/>
      <c r="P8" s="182"/>
      <c r="Q8" s="182"/>
      <c r="R8" s="183"/>
      <c r="S8" s="184"/>
      <c r="T8" s="185"/>
      <c r="U8" s="186"/>
      <c r="V8" s="185"/>
      <c r="W8" s="186"/>
      <c r="X8" s="185"/>
      <c r="Y8" s="186"/>
      <c r="Z8" s="187"/>
      <c r="AA8" s="26" t="str">
        <f>IF(Y14=0,"",Y14)</f>
        <v/>
      </c>
      <c r="AB8" s="27" t="str">
        <f>IF(Z14=0,"",Z14)</f>
        <v/>
      </c>
      <c r="AC8" s="28" t="str">
        <f>IF(AA14=0,"",AA14)</f>
        <v/>
      </c>
      <c r="AD8" s="29" t="str">
        <f>IF(AB14=0,"",AB14)</f>
        <v/>
      </c>
    </row>
    <row r="9" spans="1:30" ht="18.2" x14ac:dyDescent="0.35">
      <c r="B9" s="30"/>
      <c r="C9" s="31"/>
      <c r="D9" s="31"/>
      <c r="E9" s="31"/>
      <c r="F9" s="31"/>
      <c r="G9" s="31"/>
      <c r="I9" s="31"/>
      <c r="J9" s="109" t="s">
        <v>92</v>
      </c>
      <c r="K9" s="59">
        <f>(1/R7)*60</f>
        <v>4.2857142857142859E-3</v>
      </c>
      <c r="L9" s="32"/>
      <c r="M9" s="33" t="s">
        <v>24</v>
      </c>
      <c r="N9" s="6"/>
      <c r="O9" s="34" t="s">
        <v>25</v>
      </c>
      <c r="P9" s="6"/>
      <c r="Q9" s="34" t="s">
        <v>26</v>
      </c>
      <c r="R9" s="7"/>
      <c r="S9" s="35"/>
      <c r="T9" s="36"/>
      <c r="U9" s="37"/>
      <c r="V9" s="37"/>
      <c r="W9" s="37"/>
      <c r="X9" s="37"/>
      <c r="Y9" s="37"/>
      <c r="Z9" s="37"/>
      <c r="AA9" s="38">
        <v>0.05</v>
      </c>
      <c r="AB9" s="38">
        <v>0.1</v>
      </c>
      <c r="AC9" s="38">
        <v>0.75</v>
      </c>
      <c r="AD9" s="39">
        <v>0.1</v>
      </c>
    </row>
    <row r="10" spans="1:30" ht="21" customHeight="1" x14ac:dyDescent="0.35">
      <c r="B10" s="30"/>
      <c r="C10" s="31"/>
      <c r="D10" s="31"/>
      <c r="E10" s="31"/>
      <c r="F10" s="31"/>
      <c r="G10" s="31"/>
      <c r="H10" s="40"/>
      <c r="I10" s="31"/>
      <c r="J10" s="109" t="s">
        <v>66</v>
      </c>
      <c r="K10" s="110">
        <f>(P31*K9)/U3</f>
        <v>0.55885714285714283</v>
      </c>
      <c r="L10" s="41"/>
      <c r="M10" s="42" t="s">
        <v>7</v>
      </c>
      <c r="N10" s="43" t="s">
        <v>36</v>
      </c>
      <c r="O10" s="44" t="s">
        <v>29</v>
      </c>
      <c r="P10" s="44" t="s">
        <v>4</v>
      </c>
      <c r="Q10" s="44" t="s">
        <v>5</v>
      </c>
      <c r="R10" s="45" t="s">
        <v>41</v>
      </c>
      <c r="S10" s="46"/>
      <c r="T10" s="47"/>
      <c r="W10" s="168" t="s">
        <v>48</v>
      </c>
      <c r="Y10" s="48"/>
      <c r="Z10" s="48"/>
      <c r="AA10" s="48"/>
      <c r="AB10" s="48"/>
      <c r="AC10" s="49"/>
      <c r="AD10" s="50"/>
    </row>
    <row r="11" spans="1:30" ht="15.65" customHeight="1" x14ac:dyDescent="0.35">
      <c r="B11" s="30"/>
      <c r="C11" s="31"/>
      <c r="D11" s="31"/>
      <c r="E11" s="31"/>
      <c r="F11" s="31"/>
      <c r="G11" s="31"/>
      <c r="H11" s="31"/>
      <c r="L11" s="32"/>
      <c r="M11" s="51">
        <v>0.22916666666666666</v>
      </c>
      <c r="N11" s="52"/>
      <c r="O11" s="52">
        <f>P11+Q11</f>
        <v>0</v>
      </c>
      <c r="P11" s="1"/>
      <c r="Q11" s="2"/>
      <c r="R11" s="53" t="str">
        <f t="shared" ref="R11:R31" si="0">IFERROR(P11/O11,"")</f>
        <v/>
      </c>
      <c r="S11" s="46"/>
      <c r="T11" s="47"/>
      <c r="W11" s="169"/>
      <c r="AB11" s="54"/>
      <c r="AC11" s="55"/>
      <c r="AD11" s="41"/>
    </row>
    <row r="12" spans="1:30" ht="15.65" customHeight="1" x14ac:dyDescent="0.35">
      <c r="B12" s="30"/>
      <c r="C12" s="31"/>
      <c r="D12" s="31"/>
      <c r="E12" s="31"/>
      <c r="F12" s="31"/>
      <c r="G12" s="31"/>
      <c r="H12" s="31"/>
      <c r="L12" s="41"/>
      <c r="M12" s="51">
        <v>0.27083333333333331</v>
      </c>
      <c r="N12" s="52">
        <f t="shared" ref="N12:N30" si="1">N11+P12+Q12</f>
        <v>5343</v>
      </c>
      <c r="O12" s="52">
        <f t="shared" ref="O12:O30" si="2">N12-N11</f>
        <v>5343</v>
      </c>
      <c r="P12" s="93">
        <v>4565</v>
      </c>
      <c r="Q12" s="2">
        <v>778</v>
      </c>
      <c r="R12" s="53">
        <f t="shared" si="0"/>
        <v>0.85438892008235079</v>
      </c>
      <c r="S12" s="46"/>
      <c r="T12" s="47"/>
      <c r="W12" s="56">
        <f>S8+U8+W8+Y8</f>
        <v>0</v>
      </c>
      <c r="Y12" s="48" t="s">
        <v>49</v>
      </c>
      <c r="AB12" s="57"/>
      <c r="AC12" s="55"/>
      <c r="AD12" s="41"/>
    </row>
    <row r="13" spans="1:30" ht="15.65" customHeight="1" x14ac:dyDescent="0.35">
      <c r="B13" s="30"/>
      <c r="C13" s="31"/>
      <c r="D13" s="31"/>
      <c r="F13" s="31"/>
      <c r="G13" s="31"/>
      <c r="H13" s="31"/>
      <c r="L13" s="32"/>
      <c r="M13" s="51">
        <v>0.3125</v>
      </c>
      <c r="N13" s="52">
        <f t="shared" si="1"/>
        <v>11784</v>
      </c>
      <c r="O13" s="52">
        <f t="shared" si="2"/>
        <v>6441</v>
      </c>
      <c r="P13" s="1">
        <v>5655</v>
      </c>
      <c r="Q13" s="2">
        <v>786</v>
      </c>
      <c r="R13" s="53">
        <f t="shared" si="0"/>
        <v>0.87796925943176529</v>
      </c>
      <c r="S13" s="46"/>
      <c r="T13" s="47"/>
      <c r="Y13" s="54" t="s">
        <v>57</v>
      </c>
      <c r="Z13" s="54" t="s">
        <v>59</v>
      </c>
      <c r="AA13" s="54" t="s">
        <v>60</v>
      </c>
      <c r="AB13" s="54" t="s">
        <v>46</v>
      </c>
      <c r="AC13" s="55"/>
      <c r="AD13" s="41"/>
    </row>
    <row r="14" spans="1:30" ht="15.65" customHeight="1" x14ac:dyDescent="0.35">
      <c r="B14" s="30"/>
      <c r="C14" s="31"/>
      <c r="D14" s="31"/>
      <c r="E14" s="31"/>
      <c r="F14" s="31"/>
      <c r="G14" s="31"/>
      <c r="H14" s="31"/>
      <c r="L14" s="32"/>
      <c r="M14" s="51">
        <v>0.35416666666666702</v>
      </c>
      <c r="N14" s="52">
        <f t="shared" si="1"/>
        <v>18784</v>
      </c>
      <c r="O14" s="52">
        <f t="shared" si="2"/>
        <v>7000</v>
      </c>
      <c r="P14" s="1">
        <v>6565</v>
      </c>
      <c r="Q14" s="2">
        <v>435</v>
      </c>
      <c r="R14" s="53">
        <f t="shared" si="0"/>
        <v>0.93785714285714283</v>
      </c>
      <c r="S14" s="46"/>
      <c r="T14" s="58"/>
      <c r="Y14" s="57" t="str">
        <f>IFERROR(S8/W12,"")</f>
        <v/>
      </c>
      <c r="Z14" s="57" t="str">
        <f>IFERROR(U8/W12,"")</f>
        <v/>
      </c>
      <c r="AA14" s="57" t="str">
        <f>IFERROR(W8/W12,"")</f>
        <v/>
      </c>
      <c r="AB14" s="57" t="str">
        <f>IFERROR(Y8/W12,"")</f>
        <v/>
      </c>
      <c r="AD14" s="41"/>
    </row>
    <row r="15" spans="1:30" ht="15.65" customHeight="1" x14ac:dyDescent="0.3">
      <c r="B15" s="30"/>
      <c r="C15" s="31"/>
      <c r="D15" s="31"/>
      <c r="E15" s="31"/>
      <c r="F15" s="31"/>
      <c r="G15" s="31"/>
      <c r="H15" s="31"/>
      <c r="L15" s="32"/>
      <c r="M15" s="51">
        <v>0.39583333333333298</v>
      </c>
      <c r="N15" s="52">
        <f t="shared" si="1"/>
        <v>25983</v>
      </c>
      <c r="O15" s="52">
        <f t="shared" si="2"/>
        <v>7199</v>
      </c>
      <c r="P15" s="1">
        <v>6766</v>
      </c>
      <c r="Q15" s="2">
        <v>433</v>
      </c>
      <c r="R15" s="53">
        <f t="shared" si="0"/>
        <v>0.93985275732740658</v>
      </c>
      <c r="S15" s="46"/>
      <c r="T15" s="58"/>
      <c r="Z15" s="18" t="s">
        <v>27</v>
      </c>
      <c r="AA15" s="18" t="s">
        <v>28</v>
      </c>
      <c r="AD15" s="41"/>
    </row>
    <row r="16" spans="1:30" ht="15.65" customHeight="1" x14ac:dyDescent="0.3">
      <c r="B16" s="30"/>
      <c r="C16" s="31"/>
      <c r="D16" s="31"/>
      <c r="E16" s="31"/>
      <c r="F16" s="31"/>
      <c r="G16" s="31"/>
      <c r="H16" s="31"/>
      <c r="L16" s="32"/>
      <c r="M16" s="51">
        <v>0.4375</v>
      </c>
      <c r="N16" s="52">
        <f t="shared" si="1"/>
        <v>33004</v>
      </c>
      <c r="O16" s="52">
        <f t="shared" si="2"/>
        <v>7021</v>
      </c>
      <c r="P16" s="1">
        <v>6787</v>
      </c>
      <c r="Q16" s="2">
        <v>234</v>
      </c>
      <c r="R16" s="53">
        <f t="shared" si="0"/>
        <v>0.96667141432844328</v>
      </c>
      <c r="S16" s="46"/>
      <c r="T16" s="60"/>
      <c r="U16" s="60" t="s">
        <v>23</v>
      </c>
      <c r="V16" s="60"/>
      <c r="W16" s="61"/>
      <c r="Z16" s="62">
        <f>AVERAGE(P11:P30)</f>
        <v>6085.333333333333</v>
      </c>
      <c r="AA16" s="55">
        <f>R7</f>
        <v>14000</v>
      </c>
      <c r="AD16" s="41"/>
    </row>
    <row r="17" spans="2:30" ht="15.65" customHeight="1" x14ac:dyDescent="0.3">
      <c r="B17" s="30"/>
      <c r="C17" s="31"/>
      <c r="D17" s="31"/>
      <c r="E17" s="31"/>
      <c r="F17" s="31"/>
      <c r="G17" s="31"/>
      <c r="H17" s="31"/>
      <c r="L17" s="32"/>
      <c r="M17" s="51">
        <v>0.47916666666666702</v>
      </c>
      <c r="N17" s="52">
        <f t="shared" si="1"/>
        <v>39113</v>
      </c>
      <c r="O17" s="52">
        <f t="shared" si="2"/>
        <v>6109</v>
      </c>
      <c r="P17" s="1">
        <v>5445</v>
      </c>
      <c r="Q17" s="2">
        <v>664</v>
      </c>
      <c r="R17" s="53">
        <f t="shared" si="0"/>
        <v>0.89130790636765433</v>
      </c>
      <c r="S17" s="46"/>
      <c r="T17" s="60"/>
      <c r="U17" s="60" t="s">
        <v>2</v>
      </c>
      <c r="V17" s="60" t="s">
        <v>3</v>
      </c>
      <c r="W17" s="61"/>
      <c r="Z17" s="18">
        <f>Z16/60</f>
        <v>101.42222222222222</v>
      </c>
      <c r="AD17" s="41"/>
    </row>
    <row r="18" spans="2:30" ht="15.65" customHeight="1" x14ac:dyDescent="0.3">
      <c r="B18" s="30"/>
      <c r="C18" s="31"/>
      <c r="D18" s="31"/>
      <c r="E18" s="31"/>
      <c r="F18" s="31"/>
      <c r="G18" s="31"/>
      <c r="H18" s="31"/>
      <c r="I18" s="31"/>
      <c r="L18" s="32"/>
      <c r="M18" s="51">
        <v>0.52083333333333304</v>
      </c>
      <c r="N18" s="52">
        <f t="shared" si="1"/>
        <v>45534</v>
      </c>
      <c r="O18" s="52">
        <f t="shared" si="2"/>
        <v>6421</v>
      </c>
      <c r="P18" s="1">
        <v>5656</v>
      </c>
      <c r="Q18" s="2">
        <v>765</v>
      </c>
      <c r="R18" s="53">
        <f t="shared" si="0"/>
        <v>0.88085967917769814</v>
      </c>
      <c r="S18" s="46"/>
      <c r="T18" s="60"/>
      <c r="U18" s="3">
        <f>M7</f>
        <v>234000</v>
      </c>
      <c r="V18" s="3">
        <f>N7</f>
        <v>54768</v>
      </c>
      <c r="W18" s="61"/>
      <c r="AD18" s="41"/>
    </row>
    <row r="19" spans="2:30" ht="15.65" customHeight="1" x14ac:dyDescent="0.3">
      <c r="B19" s="30"/>
      <c r="C19" s="31"/>
      <c r="D19" s="31"/>
      <c r="E19" s="31"/>
      <c r="F19" s="31"/>
      <c r="G19" s="31"/>
      <c r="H19" s="31"/>
      <c r="I19" s="31"/>
      <c r="J19" s="31"/>
      <c r="K19" s="59"/>
      <c r="L19" s="32"/>
      <c r="M19" s="51">
        <v>0.5625</v>
      </c>
      <c r="N19" s="52">
        <f t="shared" si="1"/>
        <v>52832</v>
      </c>
      <c r="O19" s="52">
        <f t="shared" si="2"/>
        <v>7298</v>
      </c>
      <c r="P19" s="1">
        <v>6754</v>
      </c>
      <c r="Q19" s="2">
        <v>544</v>
      </c>
      <c r="R19" s="53">
        <f t="shared" si="0"/>
        <v>0.92545902987119755</v>
      </c>
      <c r="S19" s="46"/>
      <c r="T19" s="60"/>
      <c r="U19" s="4">
        <v>1</v>
      </c>
      <c r="V19" s="5">
        <f>V18/U18</f>
        <v>0.23405128205128206</v>
      </c>
      <c r="W19" s="61"/>
      <c r="AD19" s="41"/>
    </row>
    <row r="20" spans="2:30" ht="15.65" customHeight="1" x14ac:dyDescent="0.3">
      <c r="B20" s="30"/>
      <c r="C20" s="31"/>
      <c r="D20" s="31"/>
      <c r="E20" s="31"/>
      <c r="F20" s="31"/>
      <c r="G20" s="31"/>
      <c r="H20" s="31"/>
      <c r="I20" s="31"/>
      <c r="J20" s="31"/>
      <c r="K20" s="59"/>
      <c r="L20" s="32"/>
      <c r="M20" s="51">
        <v>0.60416666666666696</v>
      </c>
      <c r="N20" s="52">
        <f t="shared" si="1"/>
        <v>59972</v>
      </c>
      <c r="O20" s="52">
        <f t="shared" si="2"/>
        <v>7140</v>
      </c>
      <c r="P20" s="1">
        <v>6575</v>
      </c>
      <c r="Q20" s="2">
        <v>565</v>
      </c>
      <c r="R20" s="53">
        <f t="shared" si="0"/>
        <v>0.92086834733893552</v>
      </c>
      <c r="S20" s="46"/>
      <c r="T20" s="60"/>
      <c r="U20" s="60"/>
      <c r="V20" s="63">
        <f>U19-V19</f>
        <v>0.76594871794871788</v>
      </c>
      <c r="W20" s="61" t="s">
        <v>37</v>
      </c>
      <c r="AD20" s="41"/>
    </row>
    <row r="21" spans="2:30" ht="15.65" customHeight="1" x14ac:dyDescent="0.3">
      <c r="B21" s="30"/>
      <c r="C21" s="31"/>
      <c r="D21" s="31"/>
      <c r="E21" s="31"/>
      <c r="F21" s="31"/>
      <c r="G21" s="31"/>
      <c r="H21" s="31"/>
      <c r="I21" s="31"/>
      <c r="J21" s="31"/>
      <c r="K21" s="59"/>
      <c r="L21" s="32"/>
      <c r="M21" s="51">
        <v>0.64583333333333304</v>
      </c>
      <c r="N21" s="52">
        <f t="shared" si="1"/>
        <v>59972</v>
      </c>
      <c r="O21" s="52">
        <f t="shared" si="2"/>
        <v>0</v>
      </c>
      <c r="P21" s="1"/>
      <c r="Q21" s="2"/>
      <c r="R21" s="53" t="str">
        <f t="shared" si="0"/>
        <v/>
      </c>
      <c r="S21" s="46"/>
      <c r="T21" s="60"/>
      <c r="U21" s="60"/>
      <c r="V21" s="64">
        <f>IF(V20&lt;0,"",U19-V19)</f>
        <v>0.76594871794871788</v>
      </c>
      <c r="W21" s="61" t="s">
        <v>37</v>
      </c>
      <c r="AD21" s="41"/>
    </row>
    <row r="22" spans="2:30" ht="15.65" customHeight="1" x14ac:dyDescent="0.3">
      <c r="B22" s="30"/>
      <c r="C22" s="31"/>
      <c r="D22" s="31"/>
      <c r="E22" s="31"/>
      <c r="F22" s="31"/>
      <c r="G22" s="31"/>
      <c r="H22" s="31"/>
      <c r="I22" s="31"/>
      <c r="J22" s="31"/>
      <c r="K22" s="59"/>
      <c r="L22" s="32"/>
      <c r="M22" s="51">
        <v>0.6875</v>
      </c>
      <c r="N22" s="52">
        <f t="shared" si="1"/>
        <v>59972</v>
      </c>
      <c r="O22" s="52">
        <f t="shared" si="2"/>
        <v>0</v>
      </c>
      <c r="P22" s="1"/>
      <c r="Q22" s="2"/>
      <c r="R22" s="53" t="str">
        <f t="shared" si="0"/>
        <v/>
      </c>
      <c r="S22" s="46"/>
      <c r="T22" s="60"/>
      <c r="U22" s="60"/>
      <c r="V22" s="64">
        <f>IFERROR(V19,"")</f>
        <v>0.23405128205128206</v>
      </c>
      <c r="W22" s="61" t="s">
        <v>38</v>
      </c>
      <c r="AD22" s="41"/>
    </row>
    <row r="23" spans="2:30" ht="15.65" customHeight="1" x14ac:dyDescent="0.3">
      <c r="B23" s="30"/>
      <c r="C23" s="31"/>
      <c r="D23" s="31"/>
      <c r="E23" s="31"/>
      <c r="F23" s="31"/>
      <c r="G23" s="31"/>
      <c r="H23" s="31"/>
      <c r="I23" s="31"/>
      <c r="J23" s="31"/>
      <c r="K23" s="59"/>
      <c r="L23" s="32"/>
      <c r="M23" s="51">
        <v>0.72916666666666696</v>
      </c>
      <c r="N23" s="52">
        <f t="shared" si="1"/>
        <v>59972</v>
      </c>
      <c r="O23" s="52">
        <f t="shared" si="2"/>
        <v>0</v>
      </c>
      <c r="P23" s="1"/>
      <c r="Q23" s="2"/>
      <c r="R23" s="53" t="str">
        <f t="shared" si="0"/>
        <v/>
      </c>
      <c r="S23" s="46"/>
      <c r="T23" s="60"/>
      <c r="U23" s="60"/>
      <c r="V23" s="60"/>
      <c r="W23" s="61"/>
      <c r="AD23" s="41"/>
    </row>
    <row r="24" spans="2:30" ht="15.65" customHeight="1" x14ac:dyDescent="0.3">
      <c r="B24" s="30"/>
      <c r="C24" s="31"/>
      <c r="D24" s="31"/>
      <c r="E24" s="31"/>
      <c r="F24" s="31"/>
      <c r="G24" s="31"/>
      <c r="H24" s="31"/>
      <c r="I24" s="31"/>
      <c r="J24" s="31"/>
      <c r="K24" s="59"/>
      <c r="L24" s="32"/>
      <c r="M24" s="51">
        <v>0.77083333333333304</v>
      </c>
      <c r="N24" s="52">
        <f t="shared" si="1"/>
        <v>59972</v>
      </c>
      <c r="O24" s="52">
        <f t="shared" si="2"/>
        <v>0</v>
      </c>
      <c r="P24" s="1"/>
      <c r="Q24" s="2"/>
      <c r="R24" s="53" t="str">
        <f t="shared" si="0"/>
        <v/>
      </c>
      <c r="S24" s="46"/>
      <c r="AD24" s="41"/>
    </row>
    <row r="25" spans="2:30" ht="15.65" customHeight="1" x14ac:dyDescent="0.3">
      <c r="B25" s="30"/>
      <c r="C25" s="31"/>
      <c r="D25" s="31"/>
      <c r="E25" s="31"/>
      <c r="F25" s="31"/>
      <c r="G25" s="31"/>
      <c r="H25" s="31"/>
      <c r="I25" s="31"/>
      <c r="J25" s="31"/>
      <c r="K25" s="59"/>
      <c r="L25" s="32"/>
      <c r="M25" s="51">
        <v>0.8125</v>
      </c>
      <c r="N25" s="52">
        <f t="shared" si="1"/>
        <v>59972</v>
      </c>
      <c r="O25" s="52">
        <f t="shared" si="2"/>
        <v>0</v>
      </c>
      <c r="P25" s="1"/>
      <c r="Q25" s="2"/>
      <c r="R25" s="53" t="str">
        <f t="shared" si="0"/>
        <v/>
      </c>
      <c r="S25" s="46"/>
      <c r="AD25" s="41"/>
    </row>
    <row r="26" spans="2:30" ht="15.65" customHeight="1" x14ac:dyDescent="0.3">
      <c r="B26" s="30"/>
      <c r="C26" s="31"/>
      <c r="D26" s="31"/>
      <c r="E26" s="31"/>
      <c r="F26" s="31"/>
      <c r="G26" s="31"/>
      <c r="H26" s="31"/>
      <c r="I26" s="31"/>
      <c r="J26" s="31"/>
      <c r="K26" s="59"/>
      <c r="L26" s="32"/>
      <c r="M26" s="51">
        <v>0.85416666666666696</v>
      </c>
      <c r="N26" s="52">
        <f t="shared" si="1"/>
        <v>59972</v>
      </c>
      <c r="O26" s="52">
        <f t="shared" si="2"/>
        <v>0</v>
      </c>
      <c r="P26" s="1"/>
      <c r="Q26" s="2"/>
      <c r="R26" s="53" t="str">
        <f t="shared" si="0"/>
        <v/>
      </c>
      <c r="S26" s="46"/>
      <c r="AD26" s="41"/>
    </row>
    <row r="27" spans="2:30" ht="15.65" customHeight="1" x14ac:dyDescent="0.3">
      <c r="B27" s="30"/>
      <c r="C27" s="31"/>
      <c r="D27" s="31"/>
      <c r="E27" s="31"/>
      <c r="F27" s="31"/>
      <c r="G27" s="31"/>
      <c r="H27" s="31"/>
      <c r="I27" s="31"/>
      <c r="J27" s="31"/>
      <c r="K27" s="59"/>
      <c r="L27" s="32"/>
      <c r="M27" s="51">
        <v>0.89583333333333304</v>
      </c>
      <c r="N27" s="52">
        <f t="shared" si="1"/>
        <v>59972</v>
      </c>
      <c r="O27" s="52">
        <f t="shared" si="2"/>
        <v>0</v>
      </c>
      <c r="P27" s="1"/>
      <c r="Q27" s="2"/>
      <c r="R27" s="53" t="str">
        <f t="shared" si="0"/>
        <v/>
      </c>
      <c r="S27" s="46"/>
      <c r="AD27" s="41"/>
    </row>
    <row r="28" spans="2:30" ht="15.65" customHeight="1" x14ac:dyDescent="0.3">
      <c r="B28" s="30"/>
      <c r="C28" s="31"/>
      <c r="D28" s="31"/>
      <c r="E28" s="31"/>
      <c r="F28" s="31"/>
      <c r="G28" s="31"/>
      <c r="H28" s="31"/>
      <c r="I28" s="31"/>
      <c r="J28" s="31"/>
      <c r="K28" s="59"/>
      <c r="L28" s="32"/>
      <c r="M28" s="51">
        <v>0.9375</v>
      </c>
      <c r="N28" s="52">
        <f t="shared" si="1"/>
        <v>59972</v>
      </c>
      <c r="O28" s="52">
        <f t="shared" si="2"/>
        <v>0</v>
      </c>
      <c r="P28" s="1"/>
      <c r="Q28" s="2"/>
      <c r="R28" s="53" t="str">
        <f t="shared" si="0"/>
        <v/>
      </c>
      <c r="S28" s="46"/>
      <c r="AD28" s="41"/>
    </row>
    <row r="29" spans="2:30" ht="15.65" customHeight="1" x14ac:dyDescent="0.3">
      <c r="B29" s="30"/>
      <c r="C29" s="31"/>
      <c r="D29" s="31"/>
      <c r="E29" s="31"/>
      <c r="F29" s="31"/>
      <c r="G29" s="31"/>
      <c r="H29" s="31"/>
      <c r="I29" s="31"/>
      <c r="J29" s="31"/>
      <c r="K29" s="59"/>
      <c r="L29" s="32"/>
      <c r="M29" s="51">
        <v>0.97916666666666696</v>
      </c>
      <c r="N29" s="52">
        <f t="shared" si="1"/>
        <v>59972</v>
      </c>
      <c r="O29" s="52">
        <f t="shared" si="2"/>
        <v>0</v>
      </c>
      <c r="P29" s="1"/>
      <c r="Q29" s="2"/>
      <c r="R29" s="53" t="str">
        <f t="shared" si="0"/>
        <v/>
      </c>
      <c r="S29" s="46"/>
      <c r="AD29" s="41"/>
    </row>
    <row r="30" spans="2:30" ht="15.65" customHeight="1" x14ac:dyDescent="0.3">
      <c r="B30" s="30"/>
      <c r="C30" s="31"/>
      <c r="D30" s="31"/>
      <c r="E30" s="31"/>
      <c r="F30" s="31"/>
      <c r="G30" s="31"/>
      <c r="H30" s="31"/>
      <c r="I30" s="31"/>
      <c r="J30" s="31"/>
      <c r="K30" s="59"/>
      <c r="L30" s="32"/>
      <c r="M30" s="51">
        <v>1.0208333333333299</v>
      </c>
      <c r="N30" s="52">
        <f t="shared" si="1"/>
        <v>59972</v>
      </c>
      <c r="O30" s="52">
        <f t="shared" si="2"/>
        <v>0</v>
      </c>
      <c r="P30" s="1"/>
      <c r="Q30" s="2"/>
      <c r="R30" s="53" t="str">
        <f t="shared" si="0"/>
        <v/>
      </c>
      <c r="S30" s="46"/>
      <c r="AD30" s="41"/>
    </row>
    <row r="31" spans="2:30" thickBot="1" x14ac:dyDescent="0.35">
      <c r="B31" s="65"/>
      <c r="C31" s="66"/>
      <c r="D31" s="66"/>
      <c r="E31" s="66"/>
      <c r="F31" s="66"/>
      <c r="G31" s="66"/>
      <c r="H31" s="66"/>
      <c r="I31" s="66"/>
      <c r="J31" s="66"/>
      <c r="K31" s="66"/>
      <c r="L31" s="67"/>
      <c r="M31" s="170" t="s">
        <v>12</v>
      </c>
      <c r="N31" s="171"/>
      <c r="O31" s="68">
        <f>SUM(O11:O30)</f>
        <v>59972</v>
      </c>
      <c r="P31" s="69">
        <f>SUM(P11:P30)</f>
        <v>54768</v>
      </c>
      <c r="Q31" s="70">
        <f>SUM(Q11:Q30)</f>
        <v>5204</v>
      </c>
      <c r="R31" s="71">
        <f t="shared" si="0"/>
        <v>0.91322617221369973</v>
      </c>
      <c r="S31" s="72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4"/>
    </row>
    <row r="32" spans="2:30" ht="5.95" customHeight="1" thickBot="1" x14ac:dyDescent="0.35"/>
    <row r="33" spans="2:30" ht="18" customHeight="1" thickBot="1" x14ac:dyDescent="0.4">
      <c r="B33" s="172" t="s">
        <v>13</v>
      </c>
      <c r="C33" s="173"/>
      <c r="D33" s="173"/>
      <c r="E33" s="173"/>
      <c r="F33" s="173"/>
      <c r="G33" s="173"/>
      <c r="H33" s="173"/>
      <c r="I33" s="173"/>
      <c r="J33" s="173"/>
      <c r="K33" s="173"/>
      <c r="L33" s="174"/>
      <c r="M33" s="175" t="s">
        <v>14</v>
      </c>
      <c r="N33" s="176"/>
      <c r="O33" s="176"/>
      <c r="P33" s="176"/>
      <c r="Q33" s="176"/>
      <c r="R33" s="177"/>
      <c r="S33" s="175" t="s">
        <v>15</v>
      </c>
      <c r="T33" s="176"/>
      <c r="U33" s="176"/>
      <c r="V33" s="176"/>
      <c r="W33" s="176"/>
      <c r="X33" s="176"/>
      <c r="Y33" s="176"/>
      <c r="Z33" s="176"/>
      <c r="AA33" s="176"/>
      <c r="AB33" s="176"/>
      <c r="AC33" s="176"/>
      <c r="AD33" s="176"/>
    </row>
    <row r="34" spans="2:30" ht="15.65" thickBot="1" x14ac:dyDescent="0.35">
      <c r="B34" s="58"/>
      <c r="M34" s="202" t="s">
        <v>16</v>
      </c>
      <c r="N34" s="203"/>
      <c r="O34" s="204"/>
      <c r="P34" s="75" t="s">
        <v>39</v>
      </c>
      <c r="Q34" s="76" t="s">
        <v>17</v>
      </c>
      <c r="R34" s="205" t="s">
        <v>43</v>
      </c>
      <c r="S34" s="206"/>
      <c r="T34" s="206"/>
      <c r="U34" s="206"/>
      <c r="V34" s="207"/>
      <c r="W34" s="37"/>
      <c r="X34" s="37"/>
      <c r="Y34" s="37"/>
      <c r="Z34" s="37"/>
      <c r="AA34" s="37"/>
      <c r="AB34" s="37"/>
      <c r="AC34" s="37"/>
      <c r="AD34" s="77"/>
    </row>
    <row r="35" spans="2:30" x14ac:dyDescent="0.3">
      <c r="B35" s="58"/>
      <c r="G35" s="18" t="str">
        <f t="shared" ref="G35:G44" si="3">M35</f>
        <v>Machine filler 1</v>
      </c>
      <c r="H35" s="18">
        <f t="shared" ref="H35:H44" si="4">P35</f>
        <v>5</v>
      </c>
      <c r="M35" s="208" t="s">
        <v>72</v>
      </c>
      <c r="N35" s="209"/>
      <c r="O35" s="210"/>
      <c r="P35" s="119">
        <v>5</v>
      </c>
      <c r="Q35" s="120">
        <v>1</v>
      </c>
      <c r="R35" s="211" t="s">
        <v>83</v>
      </c>
      <c r="S35" s="212"/>
      <c r="T35" s="212"/>
      <c r="U35" s="212"/>
      <c r="V35" s="213"/>
      <c r="X35" s="18" t="str">
        <f t="shared" ref="X35:X53" si="5">M35</f>
        <v>Machine filler 1</v>
      </c>
      <c r="Z35" s="18">
        <f t="shared" ref="Z35:Z53" si="6">Q35</f>
        <v>1</v>
      </c>
      <c r="AD35" s="41"/>
    </row>
    <row r="36" spans="2:30" x14ac:dyDescent="0.3">
      <c r="B36" s="58"/>
      <c r="G36" s="18" t="str">
        <f t="shared" si="3"/>
        <v>Machine 22</v>
      </c>
      <c r="H36" s="18">
        <f t="shared" si="4"/>
        <v>10</v>
      </c>
      <c r="M36" s="197" t="s">
        <v>98</v>
      </c>
      <c r="N36" s="198"/>
      <c r="O36" s="199"/>
      <c r="P36" s="17">
        <v>10</v>
      </c>
      <c r="Q36" s="13">
        <v>2</v>
      </c>
      <c r="R36" s="200" t="s">
        <v>84</v>
      </c>
      <c r="S36" s="200"/>
      <c r="T36" s="200"/>
      <c r="U36" s="200"/>
      <c r="V36" s="201"/>
      <c r="X36" s="18" t="str">
        <f t="shared" si="5"/>
        <v>Machine 22</v>
      </c>
      <c r="Z36" s="18">
        <f t="shared" si="6"/>
        <v>2</v>
      </c>
      <c r="AD36" s="41"/>
    </row>
    <row r="37" spans="2:30" x14ac:dyDescent="0.3">
      <c r="B37" s="58"/>
      <c r="G37" s="18" t="str">
        <f t="shared" si="3"/>
        <v>Machine 22</v>
      </c>
      <c r="H37" s="18">
        <f t="shared" si="4"/>
        <v>13</v>
      </c>
      <c r="M37" s="197" t="s">
        <v>98</v>
      </c>
      <c r="N37" s="198"/>
      <c r="O37" s="199"/>
      <c r="P37" s="17">
        <v>13</v>
      </c>
      <c r="Q37" s="13">
        <v>1</v>
      </c>
      <c r="R37" s="200" t="s">
        <v>82</v>
      </c>
      <c r="S37" s="200"/>
      <c r="T37" s="200"/>
      <c r="U37" s="200"/>
      <c r="V37" s="201"/>
      <c r="X37" s="18" t="str">
        <f t="shared" si="5"/>
        <v>Machine 22</v>
      </c>
      <c r="Z37" s="18">
        <f t="shared" si="6"/>
        <v>1</v>
      </c>
      <c r="AD37" s="41"/>
    </row>
    <row r="38" spans="2:30" x14ac:dyDescent="0.3">
      <c r="B38" s="58"/>
      <c r="G38" s="18" t="str">
        <f t="shared" si="3"/>
        <v>Machine 3</v>
      </c>
      <c r="H38" s="18">
        <f t="shared" si="4"/>
        <v>19</v>
      </c>
      <c r="M38" s="197" t="s">
        <v>97</v>
      </c>
      <c r="N38" s="198"/>
      <c r="O38" s="199"/>
      <c r="P38" s="17">
        <v>19</v>
      </c>
      <c r="Q38" s="13">
        <v>1</v>
      </c>
      <c r="R38" s="200" t="s">
        <v>81</v>
      </c>
      <c r="S38" s="200"/>
      <c r="T38" s="200"/>
      <c r="U38" s="200"/>
      <c r="V38" s="201"/>
      <c r="X38" s="18" t="str">
        <f t="shared" si="5"/>
        <v>Machine 3</v>
      </c>
      <c r="Z38" s="18">
        <f t="shared" si="6"/>
        <v>1</v>
      </c>
      <c r="AD38" s="41"/>
    </row>
    <row r="39" spans="2:30" x14ac:dyDescent="0.3">
      <c r="B39" s="58"/>
      <c r="G39" s="18" t="str">
        <f t="shared" si="3"/>
        <v>Machine 3</v>
      </c>
      <c r="H39" s="18">
        <f t="shared" si="4"/>
        <v>45</v>
      </c>
      <c r="M39" s="197" t="s">
        <v>97</v>
      </c>
      <c r="N39" s="198"/>
      <c r="O39" s="199"/>
      <c r="P39" s="17">
        <v>45</v>
      </c>
      <c r="Q39" s="13">
        <v>1</v>
      </c>
      <c r="R39" s="200" t="s">
        <v>96</v>
      </c>
      <c r="S39" s="200"/>
      <c r="T39" s="200"/>
      <c r="U39" s="200"/>
      <c r="V39" s="201"/>
      <c r="X39" s="18" t="str">
        <f t="shared" si="5"/>
        <v>Machine 3</v>
      </c>
      <c r="Z39" s="18">
        <f t="shared" si="6"/>
        <v>1</v>
      </c>
      <c r="AD39" s="41"/>
    </row>
    <row r="40" spans="2:30" x14ac:dyDescent="0.3">
      <c r="B40" s="58"/>
      <c r="G40" s="18">
        <f t="shared" si="3"/>
        <v>0</v>
      </c>
      <c r="H40" s="18">
        <f t="shared" si="4"/>
        <v>0</v>
      </c>
      <c r="M40" s="197"/>
      <c r="N40" s="198"/>
      <c r="O40" s="199"/>
      <c r="P40" s="17"/>
      <c r="Q40" s="13"/>
      <c r="R40" s="200"/>
      <c r="S40" s="200"/>
      <c r="T40" s="200"/>
      <c r="U40" s="200"/>
      <c r="V40" s="201"/>
      <c r="X40" s="18">
        <f t="shared" si="5"/>
        <v>0</v>
      </c>
      <c r="Z40" s="18">
        <f t="shared" si="6"/>
        <v>0</v>
      </c>
      <c r="AD40" s="41"/>
    </row>
    <row r="41" spans="2:30" x14ac:dyDescent="0.3">
      <c r="B41" s="58"/>
      <c r="G41" s="18">
        <f t="shared" si="3"/>
        <v>0</v>
      </c>
      <c r="H41" s="18">
        <f t="shared" si="4"/>
        <v>0</v>
      </c>
      <c r="M41" s="197"/>
      <c r="N41" s="198"/>
      <c r="O41" s="199"/>
      <c r="P41" s="17"/>
      <c r="Q41" s="13"/>
      <c r="R41" s="200"/>
      <c r="S41" s="200"/>
      <c r="T41" s="200"/>
      <c r="U41" s="200"/>
      <c r="V41" s="201"/>
      <c r="X41" s="18">
        <f t="shared" si="5"/>
        <v>0</v>
      </c>
      <c r="Z41" s="18">
        <f t="shared" si="6"/>
        <v>0</v>
      </c>
      <c r="AD41" s="41"/>
    </row>
    <row r="42" spans="2:30" x14ac:dyDescent="0.3">
      <c r="B42" s="58"/>
      <c r="G42" s="18">
        <f t="shared" si="3"/>
        <v>0</v>
      </c>
      <c r="H42" s="18">
        <f t="shared" si="4"/>
        <v>0</v>
      </c>
      <c r="M42" s="197"/>
      <c r="N42" s="198"/>
      <c r="O42" s="199"/>
      <c r="P42" s="17"/>
      <c r="Q42" s="13"/>
      <c r="R42" s="200"/>
      <c r="S42" s="200"/>
      <c r="T42" s="200"/>
      <c r="U42" s="200"/>
      <c r="V42" s="201"/>
      <c r="X42" s="18">
        <f t="shared" si="5"/>
        <v>0</v>
      </c>
      <c r="Z42" s="18">
        <f t="shared" si="6"/>
        <v>0</v>
      </c>
      <c r="AD42" s="41"/>
    </row>
    <row r="43" spans="2:30" x14ac:dyDescent="0.3">
      <c r="B43" s="58"/>
      <c r="G43" s="18">
        <f t="shared" si="3"/>
        <v>0</v>
      </c>
      <c r="H43" s="18">
        <f t="shared" si="4"/>
        <v>0</v>
      </c>
      <c r="M43" s="197"/>
      <c r="N43" s="198"/>
      <c r="O43" s="199"/>
      <c r="P43" s="17"/>
      <c r="Q43" s="13"/>
      <c r="R43" s="200"/>
      <c r="S43" s="200"/>
      <c r="T43" s="200"/>
      <c r="U43" s="200"/>
      <c r="V43" s="201"/>
      <c r="X43" s="18">
        <f t="shared" si="5"/>
        <v>0</v>
      </c>
      <c r="Z43" s="18">
        <f t="shared" si="6"/>
        <v>0</v>
      </c>
      <c r="AD43" s="41"/>
    </row>
    <row r="44" spans="2:30" x14ac:dyDescent="0.3">
      <c r="B44" s="58"/>
      <c r="G44" s="18">
        <f t="shared" si="3"/>
        <v>0</v>
      </c>
      <c r="H44" s="18">
        <f t="shared" si="4"/>
        <v>0</v>
      </c>
      <c r="M44" s="197"/>
      <c r="N44" s="198"/>
      <c r="O44" s="199"/>
      <c r="P44" s="17"/>
      <c r="Q44" s="13"/>
      <c r="R44" s="200"/>
      <c r="S44" s="200"/>
      <c r="T44" s="200"/>
      <c r="U44" s="200"/>
      <c r="V44" s="201"/>
      <c r="X44" s="18">
        <f t="shared" si="5"/>
        <v>0</v>
      </c>
      <c r="Z44" s="18">
        <f t="shared" si="6"/>
        <v>0</v>
      </c>
      <c r="AD44" s="41"/>
    </row>
    <row r="45" spans="2:30" ht="7.55" hidden="1" customHeight="1" x14ac:dyDescent="0.3">
      <c r="B45" s="58"/>
      <c r="M45" s="114"/>
      <c r="N45" s="115"/>
      <c r="O45" s="116"/>
      <c r="P45" s="17"/>
      <c r="Q45" s="13"/>
      <c r="R45" s="200"/>
      <c r="S45" s="200"/>
      <c r="T45" s="200"/>
      <c r="U45" s="200"/>
      <c r="V45" s="201"/>
      <c r="X45" s="18">
        <f t="shared" si="5"/>
        <v>0</v>
      </c>
      <c r="Z45" s="18">
        <f t="shared" si="6"/>
        <v>0</v>
      </c>
      <c r="AD45" s="41"/>
    </row>
    <row r="46" spans="2:30" x14ac:dyDescent="0.3">
      <c r="B46" s="58"/>
      <c r="M46" s="197"/>
      <c r="N46" s="198"/>
      <c r="O46" s="199"/>
      <c r="P46" s="17"/>
      <c r="Q46" s="13"/>
      <c r="R46" s="200"/>
      <c r="S46" s="200"/>
      <c r="T46" s="200"/>
      <c r="U46" s="200"/>
      <c r="V46" s="201"/>
      <c r="X46" s="18">
        <f t="shared" si="5"/>
        <v>0</v>
      </c>
      <c r="Z46" s="18">
        <f t="shared" si="6"/>
        <v>0</v>
      </c>
      <c r="AD46" s="41"/>
    </row>
    <row r="47" spans="2:30" x14ac:dyDescent="0.3">
      <c r="B47" s="58"/>
      <c r="M47" s="197"/>
      <c r="N47" s="198"/>
      <c r="O47" s="199"/>
      <c r="P47" s="17"/>
      <c r="Q47" s="13"/>
      <c r="R47" s="200"/>
      <c r="S47" s="200"/>
      <c r="T47" s="200"/>
      <c r="U47" s="200"/>
      <c r="V47" s="201"/>
      <c r="X47" s="18">
        <f t="shared" si="5"/>
        <v>0</v>
      </c>
      <c r="Z47" s="18">
        <f t="shared" si="6"/>
        <v>0</v>
      </c>
      <c r="AD47" s="41"/>
    </row>
    <row r="48" spans="2:30" x14ac:dyDescent="0.3">
      <c r="B48" s="58"/>
      <c r="M48" s="197"/>
      <c r="N48" s="198"/>
      <c r="O48" s="199"/>
      <c r="P48" s="17"/>
      <c r="Q48" s="13"/>
      <c r="R48" s="200"/>
      <c r="S48" s="200"/>
      <c r="T48" s="200"/>
      <c r="U48" s="200"/>
      <c r="V48" s="201"/>
      <c r="X48" s="18">
        <f t="shared" si="5"/>
        <v>0</v>
      </c>
      <c r="Z48" s="18">
        <f t="shared" si="6"/>
        <v>0</v>
      </c>
      <c r="AD48" s="41"/>
    </row>
    <row r="49" spans="2:30" x14ac:dyDescent="0.3">
      <c r="B49" s="58"/>
      <c r="M49" s="197"/>
      <c r="N49" s="198"/>
      <c r="O49" s="199"/>
      <c r="P49" s="17"/>
      <c r="Q49" s="13"/>
      <c r="R49" s="200"/>
      <c r="S49" s="200"/>
      <c r="T49" s="200"/>
      <c r="U49" s="200"/>
      <c r="V49" s="201"/>
      <c r="X49" s="18">
        <f t="shared" si="5"/>
        <v>0</v>
      </c>
      <c r="Z49" s="18">
        <f t="shared" si="6"/>
        <v>0</v>
      </c>
      <c r="AD49" s="41"/>
    </row>
    <row r="50" spans="2:30" x14ac:dyDescent="0.3">
      <c r="B50" s="58"/>
      <c r="M50" s="197"/>
      <c r="N50" s="198"/>
      <c r="O50" s="199"/>
      <c r="P50" s="17"/>
      <c r="Q50" s="13"/>
      <c r="R50" s="200"/>
      <c r="S50" s="200"/>
      <c r="T50" s="200"/>
      <c r="U50" s="200"/>
      <c r="V50" s="201"/>
      <c r="X50" s="18">
        <f t="shared" si="5"/>
        <v>0</v>
      </c>
      <c r="Z50" s="18">
        <f t="shared" si="6"/>
        <v>0</v>
      </c>
      <c r="AD50" s="41"/>
    </row>
    <row r="51" spans="2:30" x14ac:dyDescent="0.3">
      <c r="B51" s="58"/>
      <c r="M51" s="117"/>
      <c r="N51" s="118"/>
      <c r="O51" s="118"/>
      <c r="P51" s="17"/>
      <c r="Q51" s="13"/>
      <c r="R51" s="200"/>
      <c r="S51" s="200"/>
      <c r="T51" s="200"/>
      <c r="U51" s="200"/>
      <c r="V51" s="201"/>
      <c r="X51" s="18">
        <f t="shared" si="5"/>
        <v>0</v>
      </c>
      <c r="Z51" s="18">
        <f t="shared" si="6"/>
        <v>0</v>
      </c>
      <c r="AD51" s="41"/>
    </row>
    <row r="52" spans="2:30" x14ac:dyDescent="0.3">
      <c r="B52" s="58"/>
      <c r="M52" s="117"/>
      <c r="N52" s="118"/>
      <c r="O52" s="118"/>
      <c r="P52" s="17"/>
      <c r="Q52" s="13"/>
      <c r="R52" s="200"/>
      <c r="S52" s="200"/>
      <c r="T52" s="200"/>
      <c r="U52" s="200"/>
      <c r="V52" s="201"/>
      <c r="X52" s="18">
        <f t="shared" si="5"/>
        <v>0</v>
      </c>
      <c r="Z52" s="18">
        <f t="shared" si="6"/>
        <v>0</v>
      </c>
      <c r="AD52" s="41"/>
    </row>
    <row r="53" spans="2:30" ht="15.65" thickBot="1" x14ac:dyDescent="0.35">
      <c r="B53" s="58"/>
      <c r="M53" s="214"/>
      <c r="N53" s="215"/>
      <c r="O53" s="216"/>
      <c r="P53" s="121"/>
      <c r="Q53" s="122"/>
      <c r="R53" s="217"/>
      <c r="S53" s="217"/>
      <c r="T53" s="217"/>
      <c r="U53" s="217"/>
      <c r="V53" s="218"/>
      <c r="X53" s="18">
        <f t="shared" si="5"/>
        <v>0</v>
      </c>
      <c r="Z53" s="18">
        <f t="shared" si="6"/>
        <v>0</v>
      </c>
      <c r="AD53" s="41"/>
    </row>
    <row r="54" spans="2:30" ht="15.65" customHeight="1" thickBot="1" x14ac:dyDescent="0.35">
      <c r="B54" s="78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231" t="s">
        <v>18</v>
      </c>
      <c r="N54" s="232"/>
      <c r="O54" s="233"/>
      <c r="P54" s="80">
        <f>SUM(P35:P53)</f>
        <v>92</v>
      </c>
      <c r="Q54" s="81"/>
      <c r="R54" s="82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4"/>
    </row>
    <row r="55" spans="2:30" ht="6.75" customHeight="1" thickBot="1" x14ac:dyDescent="0.35"/>
    <row r="56" spans="2:30" ht="18" customHeight="1" thickBot="1" x14ac:dyDescent="0.4">
      <c r="B56" s="234" t="s">
        <v>78</v>
      </c>
      <c r="C56" s="235"/>
      <c r="D56" s="235"/>
      <c r="E56" s="235"/>
      <c r="F56" s="235"/>
      <c r="G56" s="235"/>
      <c r="H56" s="235"/>
      <c r="I56" s="235"/>
      <c r="J56" s="235"/>
      <c r="K56" s="235"/>
      <c r="L56" s="236"/>
      <c r="M56" s="237" t="s">
        <v>74</v>
      </c>
      <c r="N56" s="235"/>
      <c r="O56" s="235"/>
      <c r="P56" s="235"/>
      <c r="Q56" s="235"/>
      <c r="R56" s="236"/>
      <c r="S56" s="237" t="s">
        <v>61</v>
      </c>
      <c r="T56" s="235"/>
      <c r="U56" s="235"/>
      <c r="V56" s="235"/>
      <c r="W56" s="235"/>
      <c r="X56" s="235"/>
      <c r="Y56" s="235"/>
      <c r="Z56" s="235"/>
      <c r="AA56" s="235"/>
      <c r="AB56" s="235"/>
      <c r="AC56" s="235"/>
      <c r="AD56" s="238"/>
    </row>
    <row r="57" spans="2:30" s="84" customFormat="1" ht="19.25" customHeight="1" thickBot="1" x14ac:dyDescent="0.35">
      <c r="B57" s="239" t="s">
        <v>6</v>
      </c>
      <c r="C57" s="220"/>
      <c r="D57" s="220"/>
      <c r="E57" s="220"/>
      <c r="F57" s="220"/>
      <c r="G57" s="240"/>
      <c r="H57" s="83"/>
      <c r="I57" s="219" t="s">
        <v>42</v>
      </c>
      <c r="J57" s="220"/>
      <c r="K57" s="220"/>
      <c r="L57" s="221"/>
      <c r="M57" s="241" t="s">
        <v>32</v>
      </c>
      <c r="N57" s="242"/>
      <c r="O57" s="243" t="s">
        <v>19</v>
      </c>
      <c r="P57" s="242"/>
      <c r="Q57" s="243" t="s">
        <v>0</v>
      </c>
      <c r="R57" s="242"/>
      <c r="S57" s="244" t="s">
        <v>6</v>
      </c>
      <c r="T57" s="220"/>
      <c r="U57" s="220"/>
      <c r="V57" s="220"/>
      <c r="W57" s="220"/>
      <c r="X57" s="240"/>
      <c r="Y57" s="83"/>
      <c r="Z57" s="219" t="s">
        <v>42</v>
      </c>
      <c r="AA57" s="220"/>
      <c r="AB57" s="220"/>
      <c r="AC57" s="220"/>
      <c r="AD57" s="221"/>
    </row>
    <row r="58" spans="2:30" ht="18" customHeight="1" thickBot="1" x14ac:dyDescent="0.4">
      <c r="B58" s="85">
        <v>1</v>
      </c>
      <c r="C58" s="222"/>
      <c r="D58" s="222"/>
      <c r="E58" s="222"/>
      <c r="F58" s="222"/>
      <c r="G58" s="223"/>
      <c r="H58" s="9"/>
      <c r="I58" s="224"/>
      <c r="J58" s="225"/>
      <c r="K58" s="225"/>
      <c r="L58" s="226"/>
      <c r="M58" s="227"/>
      <c r="N58" s="228"/>
      <c r="O58" s="229"/>
      <c r="P58" s="228"/>
      <c r="Q58" s="230"/>
      <c r="R58" s="227"/>
      <c r="S58" s="85">
        <v>1</v>
      </c>
      <c r="T58" s="222"/>
      <c r="U58" s="222"/>
      <c r="V58" s="222"/>
      <c r="W58" s="222"/>
      <c r="X58" s="223"/>
      <c r="Y58" s="9"/>
      <c r="Z58" s="224"/>
      <c r="AA58" s="225"/>
      <c r="AB58" s="225"/>
      <c r="AC58" s="225"/>
      <c r="AD58" s="226"/>
    </row>
    <row r="59" spans="2:30" ht="18.8" thickBot="1" x14ac:dyDescent="0.4">
      <c r="B59" s="86">
        <v>2</v>
      </c>
      <c r="C59" s="245"/>
      <c r="D59" s="245"/>
      <c r="E59" s="245"/>
      <c r="F59" s="245"/>
      <c r="G59" s="246"/>
      <c r="H59" s="8"/>
      <c r="I59" s="247"/>
      <c r="J59" s="248"/>
      <c r="K59" s="248"/>
      <c r="L59" s="249"/>
      <c r="M59" s="235" t="s">
        <v>31</v>
      </c>
      <c r="N59" s="235"/>
      <c r="O59" s="235"/>
      <c r="P59" s="235"/>
      <c r="Q59" s="235"/>
      <c r="R59" s="235"/>
      <c r="S59" s="86">
        <v>2</v>
      </c>
      <c r="T59" s="245"/>
      <c r="U59" s="245"/>
      <c r="V59" s="245"/>
      <c r="W59" s="245"/>
      <c r="X59" s="246"/>
      <c r="Y59" s="8"/>
      <c r="Z59" s="247"/>
      <c r="AA59" s="248"/>
      <c r="AB59" s="248"/>
      <c r="AC59" s="248"/>
      <c r="AD59" s="249"/>
    </row>
    <row r="60" spans="2:30" ht="18.8" thickBot="1" x14ac:dyDescent="0.4">
      <c r="B60" s="86">
        <v>3</v>
      </c>
      <c r="C60" s="245"/>
      <c r="D60" s="245"/>
      <c r="E60" s="245"/>
      <c r="F60" s="245"/>
      <c r="G60" s="246"/>
      <c r="H60" s="8"/>
      <c r="I60" s="247"/>
      <c r="J60" s="248"/>
      <c r="K60" s="248"/>
      <c r="L60" s="249"/>
      <c r="M60" s="250" t="s">
        <v>33</v>
      </c>
      <c r="N60" s="251"/>
      <c r="O60" s="252" t="s">
        <v>62</v>
      </c>
      <c r="P60" s="251"/>
      <c r="Q60" s="252" t="s">
        <v>63</v>
      </c>
      <c r="R60" s="250"/>
      <c r="S60" s="86">
        <v>3</v>
      </c>
      <c r="T60" s="245"/>
      <c r="U60" s="245"/>
      <c r="V60" s="245"/>
      <c r="W60" s="245"/>
      <c r="X60" s="246"/>
      <c r="Y60" s="8"/>
      <c r="Z60" s="247"/>
      <c r="AA60" s="248"/>
      <c r="AB60" s="248"/>
      <c r="AC60" s="248"/>
      <c r="AD60" s="249"/>
    </row>
    <row r="61" spans="2:30" ht="18.2" x14ac:dyDescent="0.35">
      <c r="B61" s="86">
        <v>4</v>
      </c>
      <c r="C61" s="245"/>
      <c r="D61" s="245"/>
      <c r="E61" s="245"/>
      <c r="F61" s="245"/>
      <c r="G61" s="246"/>
      <c r="H61" s="8"/>
      <c r="I61" s="247"/>
      <c r="J61" s="248"/>
      <c r="K61" s="248"/>
      <c r="L61" s="249"/>
      <c r="M61" s="253"/>
      <c r="N61" s="254"/>
      <c r="O61" s="255"/>
      <c r="P61" s="255"/>
      <c r="Q61" s="255"/>
      <c r="R61" s="256"/>
      <c r="S61" s="86">
        <v>4</v>
      </c>
      <c r="T61" s="245"/>
      <c r="U61" s="245"/>
      <c r="V61" s="245"/>
      <c r="W61" s="245"/>
      <c r="X61" s="246"/>
      <c r="Y61" s="8"/>
      <c r="Z61" s="247"/>
      <c r="AA61" s="248"/>
      <c r="AB61" s="248"/>
      <c r="AC61" s="248"/>
      <c r="AD61" s="249"/>
    </row>
    <row r="62" spans="2:30" ht="17.25" customHeight="1" x14ac:dyDescent="0.35">
      <c r="B62" s="86">
        <v>5</v>
      </c>
      <c r="C62" s="245"/>
      <c r="D62" s="245"/>
      <c r="E62" s="245"/>
      <c r="F62" s="245"/>
      <c r="G62" s="246"/>
      <c r="H62" s="8"/>
      <c r="I62" s="247"/>
      <c r="J62" s="248"/>
      <c r="K62" s="248"/>
      <c r="L62" s="249"/>
      <c r="M62" s="257"/>
      <c r="N62" s="255"/>
      <c r="O62" s="255"/>
      <c r="P62" s="255"/>
      <c r="Q62" s="255"/>
      <c r="R62" s="256"/>
      <c r="S62" s="86">
        <v>5</v>
      </c>
      <c r="T62" s="245"/>
      <c r="U62" s="245"/>
      <c r="V62" s="245"/>
      <c r="W62" s="245"/>
      <c r="X62" s="246"/>
      <c r="Y62" s="8"/>
      <c r="Z62" s="247"/>
      <c r="AA62" s="248"/>
      <c r="AB62" s="248"/>
      <c r="AC62" s="248"/>
      <c r="AD62" s="249"/>
    </row>
    <row r="63" spans="2:30" ht="18" customHeight="1" x14ac:dyDescent="0.35">
      <c r="B63" s="86">
        <v>6</v>
      </c>
      <c r="C63" s="245"/>
      <c r="D63" s="245"/>
      <c r="E63" s="245"/>
      <c r="F63" s="245"/>
      <c r="G63" s="246"/>
      <c r="H63" s="8"/>
      <c r="I63" s="247"/>
      <c r="J63" s="248"/>
      <c r="K63" s="248"/>
      <c r="L63" s="249"/>
      <c r="M63" s="257"/>
      <c r="N63" s="255"/>
      <c r="O63" s="255"/>
      <c r="P63" s="255"/>
      <c r="Q63" s="255"/>
      <c r="R63" s="256"/>
      <c r="S63" s="86">
        <v>6</v>
      </c>
      <c r="T63" s="245"/>
      <c r="U63" s="245"/>
      <c r="V63" s="245"/>
      <c r="W63" s="245"/>
      <c r="X63" s="246"/>
      <c r="Y63" s="8"/>
      <c r="Z63" s="247"/>
      <c r="AA63" s="248"/>
      <c r="AB63" s="248"/>
      <c r="AC63" s="248"/>
      <c r="AD63" s="249"/>
    </row>
    <row r="64" spans="2:30" ht="18.2" x14ac:dyDescent="0.35">
      <c r="B64" s="86">
        <v>7</v>
      </c>
      <c r="C64" s="245"/>
      <c r="D64" s="245"/>
      <c r="E64" s="245"/>
      <c r="F64" s="245"/>
      <c r="G64" s="246"/>
      <c r="H64" s="8"/>
      <c r="I64" s="247"/>
      <c r="J64" s="248"/>
      <c r="K64" s="248"/>
      <c r="L64" s="249"/>
      <c r="M64" s="257"/>
      <c r="N64" s="255"/>
      <c r="O64" s="255"/>
      <c r="P64" s="255"/>
      <c r="Q64" s="255"/>
      <c r="R64" s="256"/>
      <c r="S64" s="86">
        <v>7</v>
      </c>
      <c r="T64" s="245"/>
      <c r="U64" s="245"/>
      <c r="V64" s="245"/>
      <c r="W64" s="245"/>
      <c r="X64" s="246"/>
      <c r="Y64" s="8"/>
      <c r="Z64" s="247"/>
      <c r="AA64" s="248"/>
      <c r="AB64" s="248"/>
      <c r="AC64" s="248"/>
      <c r="AD64" s="249"/>
    </row>
    <row r="65" spans="2:30" ht="18.2" x14ac:dyDescent="0.35">
      <c r="B65" s="86">
        <v>8</v>
      </c>
      <c r="C65" s="245"/>
      <c r="D65" s="245"/>
      <c r="E65" s="245"/>
      <c r="F65" s="245"/>
      <c r="G65" s="246"/>
      <c r="H65" s="8"/>
      <c r="I65" s="247"/>
      <c r="J65" s="248"/>
      <c r="K65" s="248"/>
      <c r="L65" s="249"/>
      <c r="M65" s="257"/>
      <c r="N65" s="255"/>
      <c r="O65" s="255"/>
      <c r="P65" s="255"/>
      <c r="Q65" s="255"/>
      <c r="R65" s="256"/>
      <c r="S65" s="86">
        <v>8</v>
      </c>
      <c r="T65" s="245"/>
      <c r="U65" s="245"/>
      <c r="V65" s="245"/>
      <c r="W65" s="245"/>
      <c r="X65" s="246"/>
      <c r="Y65" s="8"/>
      <c r="Z65" s="247"/>
      <c r="AA65" s="248"/>
      <c r="AB65" s="248"/>
      <c r="AC65" s="248"/>
      <c r="AD65" s="249"/>
    </row>
    <row r="66" spans="2:30" ht="18.2" x14ac:dyDescent="0.35">
      <c r="B66" s="86">
        <v>9</v>
      </c>
      <c r="C66" s="245"/>
      <c r="D66" s="245"/>
      <c r="E66" s="245"/>
      <c r="F66" s="245"/>
      <c r="G66" s="246"/>
      <c r="H66" s="8"/>
      <c r="I66" s="247"/>
      <c r="J66" s="248"/>
      <c r="K66" s="248"/>
      <c r="L66" s="249"/>
      <c r="M66" s="257"/>
      <c r="N66" s="255"/>
      <c r="O66" s="255"/>
      <c r="P66" s="255"/>
      <c r="Q66" s="255"/>
      <c r="R66" s="256"/>
      <c r="S66" s="86">
        <v>9</v>
      </c>
      <c r="T66" s="245"/>
      <c r="U66" s="245"/>
      <c r="V66" s="245"/>
      <c r="W66" s="245"/>
      <c r="X66" s="246"/>
      <c r="Y66" s="8"/>
      <c r="Z66" s="247"/>
      <c r="AA66" s="248"/>
      <c r="AB66" s="248"/>
      <c r="AC66" s="248"/>
      <c r="AD66" s="249"/>
    </row>
    <row r="67" spans="2:30" ht="18.2" x14ac:dyDescent="0.35">
      <c r="B67" s="86">
        <v>10</v>
      </c>
      <c r="C67" s="245"/>
      <c r="D67" s="245"/>
      <c r="E67" s="245"/>
      <c r="F67" s="245"/>
      <c r="G67" s="246"/>
      <c r="H67" s="8"/>
      <c r="I67" s="247"/>
      <c r="J67" s="248"/>
      <c r="K67" s="248"/>
      <c r="L67" s="249"/>
      <c r="M67" s="257"/>
      <c r="N67" s="255"/>
      <c r="O67" s="255"/>
      <c r="P67" s="255"/>
      <c r="Q67" s="255"/>
      <c r="R67" s="256"/>
      <c r="S67" s="86">
        <v>10</v>
      </c>
      <c r="T67" s="245"/>
      <c r="U67" s="245"/>
      <c r="V67" s="245"/>
      <c r="W67" s="245"/>
      <c r="X67" s="246"/>
      <c r="Y67" s="8"/>
      <c r="Z67" s="247"/>
      <c r="AA67" s="248"/>
      <c r="AB67" s="248"/>
      <c r="AC67" s="248"/>
      <c r="AD67" s="249"/>
    </row>
    <row r="68" spans="2:30" ht="18.2" x14ac:dyDescent="0.35">
      <c r="B68" s="86">
        <v>11</v>
      </c>
      <c r="C68" s="245"/>
      <c r="D68" s="245"/>
      <c r="E68" s="245"/>
      <c r="F68" s="245"/>
      <c r="G68" s="246"/>
      <c r="H68" s="8"/>
      <c r="I68" s="247"/>
      <c r="J68" s="248"/>
      <c r="K68" s="248"/>
      <c r="L68" s="249"/>
      <c r="M68" s="257"/>
      <c r="N68" s="255"/>
      <c r="O68" s="255"/>
      <c r="P68" s="255"/>
      <c r="Q68" s="255"/>
      <c r="R68" s="256"/>
      <c r="S68" s="86">
        <v>11</v>
      </c>
      <c r="T68" s="245"/>
      <c r="U68" s="245"/>
      <c r="V68" s="245"/>
      <c r="W68" s="245"/>
      <c r="X68" s="246"/>
      <c r="Y68" s="8"/>
      <c r="Z68" s="247"/>
      <c r="AA68" s="248"/>
      <c r="AB68" s="248"/>
      <c r="AC68" s="248"/>
      <c r="AD68" s="249"/>
    </row>
    <row r="69" spans="2:30" ht="18.2" x14ac:dyDescent="0.35">
      <c r="B69" s="86">
        <v>12</v>
      </c>
      <c r="C69" s="245"/>
      <c r="D69" s="245"/>
      <c r="E69" s="245"/>
      <c r="F69" s="245"/>
      <c r="G69" s="246"/>
      <c r="H69" s="8"/>
      <c r="I69" s="247"/>
      <c r="J69" s="248"/>
      <c r="K69" s="248"/>
      <c r="L69" s="249"/>
      <c r="M69" s="257"/>
      <c r="N69" s="255"/>
      <c r="O69" s="255"/>
      <c r="P69" s="255"/>
      <c r="Q69" s="255"/>
      <c r="R69" s="256"/>
      <c r="S69" s="86">
        <v>12</v>
      </c>
      <c r="T69" s="245"/>
      <c r="U69" s="245"/>
      <c r="V69" s="245"/>
      <c r="W69" s="245"/>
      <c r="X69" s="246"/>
      <c r="Y69" s="8"/>
      <c r="Z69" s="247"/>
      <c r="AA69" s="248"/>
      <c r="AB69" s="248"/>
      <c r="AC69" s="248"/>
      <c r="AD69" s="249"/>
    </row>
    <row r="70" spans="2:30" ht="18.2" x14ac:dyDescent="0.35">
      <c r="B70" s="86">
        <v>13</v>
      </c>
      <c r="C70" s="245"/>
      <c r="D70" s="245"/>
      <c r="E70" s="245"/>
      <c r="F70" s="245"/>
      <c r="G70" s="246"/>
      <c r="H70" s="8"/>
      <c r="I70" s="258"/>
      <c r="J70" s="259"/>
      <c r="K70" s="259"/>
      <c r="L70" s="260"/>
      <c r="M70" s="257"/>
      <c r="N70" s="255"/>
      <c r="O70" s="255"/>
      <c r="P70" s="255"/>
      <c r="Q70" s="255"/>
      <c r="R70" s="256"/>
      <c r="S70" s="86">
        <v>13</v>
      </c>
      <c r="T70" s="245"/>
      <c r="U70" s="245"/>
      <c r="V70" s="245"/>
      <c r="W70" s="245"/>
      <c r="X70" s="246"/>
      <c r="Y70" s="8"/>
      <c r="Z70" s="247"/>
      <c r="AA70" s="248"/>
      <c r="AB70" s="248"/>
      <c r="AC70" s="248"/>
      <c r="AD70" s="249"/>
    </row>
    <row r="71" spans="2:30" ht="18.8" thickBot="1" x14ac:dyDescent="0.4">
      <c r="B71" s="86">
        <v>14</v>
      </c>
      <c r="C71" s="245"/>
      <c r="D71" s="245"/>
      <c r="E71" s="245"/>
      <c r="F71" s="245"/>
      <c r="G71" s="246"/>
      <c r="H71" s="8"/>
      <c r="I71" s="258"/>
      <c r="J71" s="259"/>
      <c r="K71" s="259"/>
      <c r="L71" s="260"/>
      <c r="M71" s="261" t="s">
        <v>20</v>
      </c>
      <c r="N71" s="261"/>
      <c r="O71" s="261"/>
      <c r="P71" s="261"/>
      <c r="Q71" s="261"/>
      <c r="R71" s="261"/>
      <c r="S71" s="86">
        <v>14</v>
      </c>
      <c r="T71" s="245"/>
      <c r="U71" s="245"/>
      <c r="V71" s="245"/>
      <c r="W71" s="245"/>
      <c r="X71" s="246"/>
      <c r="Y71" s="8"/>
      <c r="Z71" s="247"/>
      <c r="AA71" s="248"/>
      <c r="AB71" s="248"/>
      <c r="AC71" s="248"/>
      <c r="AD71" s="249"/>
    </row>
    <row r="72" spans="2:30" ht="18.2" x14ac:dyDescent="0.35">
      <c r="B72" s="86">
        <v>15</v>
      </c>
      <c r="C72" s="245"/>
      <c r="D72" s="245"/>
      <c r="E72" s="245"/>
      <c r="F72" s="245"/>
      <c r="G72" s="246"/>
      <c r="H72" s="8"/>
      <c r="I72" s="258"/>
      <c r="J72" s="259"/>
      <c r="K72" s="259"/>
      <c r="L72" s="260"/>
      <c r="M72" s="262" t="s">
        <v>21</v>
      </c>
      <c r="N72" s="263"/>
      <c r="O72" s="87" t="s">
        <v>30</v>
      </c>
      <c r="P72" s="87" t="s">
        <v>34</v>
      </c>
      <c r="Q72" s="87" t="s">
        <v>22</v>
      </c>
      <c r="R72" s="88" t="s">
        <v>35</v>
      </c>
      <c r="S72" s="86">
        <v>15</v>
      </c>
      <c r="T72" s="245"/>
      <c r="U72" s="245"/>
      <c r="V72" s="245"/>
      <c r="W72" s="245"/>
      <c r="X72" s="246"/>
      <c r="Y72" s="8"/>
      <c r="Z72" s="247"/>
      <c r="AA72" s="248"/>
      <c r="AB72" s="248"/>
      <c r="AC72" s="248"/>
      <c r="AD72" s="249"/>
    </row>
    <row r="73" spans="2:30" ht="18.2" x14ac:dyDescent="0.35">
      <c r="B73" s="86">
        <v>16</v>
      </c>
      <c r="C73" s="245"/>
      <c r="D73" s="245"/>
      <c r="E73" s="245"/>
      <c r="F73" s="245"/>
      <c r="G73" s="246"/>
      <c r="H73" s="8"/>
      <c r="I73" s="258"/>
      <c r="J73" s="259"/>
      <c r="K73" s="259"/>
      <c r="L73" s="260"/>
      <c r="M73" s="89"/>
      <c r="N73" s="90"/>
      <c r="O73" s="12"/>
      <c r="P73" s="11"/>
      <c r="Q73" s="91">
        <f>P73-R73</f>
        <v>0</v>
      </c>
      <c r="R73" s="11"/>
      <c r="S73" s="86">
        <v>16</v>
      </c>
      <c r="T73" s="245"/>
      <c r="U73" s="245"/>
      <c r="V73" s="245"/>
      <c r="W73" s="245"/>
      <c r="X73" s="246"/>
      <c r="Y73" s="8"/>
      <c r="Z73" s="247"/>
      <c r="AA73" s="248"/>
      <c r="AB73" s="248"/>
      <c r="AC73" s="248"/>
      <c r="AD73" s="249"/>
    </row>
    <row r="74" spans="2:30" ht="18.2" x14ac:dyDescent="0.35">
      <c r="B74" s="86">
        <v>17</v>
      </c>
      <c r="C74" s="245"/>
      <c r="D74" s="245"/>
      <c r="E74" s="245"/>
      <c r="F74" s="245"/>
      <c r="G74" s="246"/>
      <c r="H74" s="8"/>
      <c r="I74" s="258"/>
      <c r="J74" s="259"/>
      <c r="K74" s="259"/>
      <c r="L74" s="260"/>
      <c r="M74" s="89"/>
      <c r="N74" s="90"/>
      <c r="O74" s="12"/>
      <c r="P74" s="11"/>
      <c r="Q74" s="91">
        <f>P74-R74</f>
        <v>0</v>
      </c>
      <c r="R74" s="11"/>
      <c r="S74" s="86">
        <v>17</v>
      </c>
      <c r="T74" s="245"/>
      <c r="U74" s="245"/>
      <c r="V74" s="245"/>
      <c r="W74" s="245"/>
      <c r="X74" s="246"/>
      <c r="Y74" s="8"/>
      <c r="Z74" s="247"/>
      <c r="AA74" s="248"/>
      <c r="AB74" s="248"/>
      <c r="AC74" s="248"/>
      <c r="AD74" s="249"/>
    </row>
    <row r="75" spans="2:30" ht="18.2" x14ac:dyDescent="0.35">
      <c r="B75" s="86">
        <v>18</v>
      </c>
      <c r="C75" s="285"/>
      <c r="D75" s="245"/>
      <c r="E75" s="245"/>
      <c r="F75" s="245"/>
      <c r="G75" s="246"/>
      <c r="H75" s="15"/>
      <c r="I75" s="247"/>
      <c r="J75" s="248"/>
      <c r="K75" s="248"/>
      <c r="L75" s="249"/>
      <c r="M75" s="89"/>
      <c r="N75" s="90"/>
      <c r="O75" s="12"/>
      <c r="P75" s="11"/>
      <c r="Q75" s="91">
        <f>P75-R75</f>
        <v>0</v>
      </c>
      <c r="R75" s="11"/>
      <c r="S75" s="86">
        <v>18</v>
      </c>
      <c r="T75" s="245"/>
      <c r="U75" s="245"/>
      <c r="V75" s="245"/>
      <c r="W75" s="245"/>
      <c r="X75" s="246"/>
      <c r="Y75" s="8"/>
      <c r="Z75" s="247"/>
      <c r="AA75" s="248"/>
      <c r="AB75" s="248"/>
      <c r="AC75" s="248"/>
      <c r="AD75" s="249"/>
    </row>
    <row r="76" spans="2:30" ht="18.8" thickBot="1" x14ac:dyDescent="0.4">
      <c r="B76" s="92">
        <v>19</v>
      </c>
      <c r="C76" s="273"/>
      <c r="D76" s="273"/>
      <c r="E76" s="273"/>
      <c r="F76" s="273"/>
      <c r="G76" s="274"/>
      <c r="H76" s="14"/>
      <c r="I76" s="275"/>
      <c r="J76" s="276"/>
      <c r="K76" s="276"/>
      <c r="L76" s="277"/>
      <c r="M76" s="278" t="s">
        <v>64</v>
      </c>
      <c r="N76" s="279"/>
      <c r="O76" s="279"/>
      <c r="P76" s="279"/>
      <c r="Q76" s="280"/>
      <c r="R76" s="16"/>
      <c r="S76" s="92">
        <v>19</v>
      </c>
      <c r="T76" s="273"/>
      <c r="U76" s="273"/>
      <c r="V76" s="273"/>
      <c r="W76" s="273"/>
      <c r="X76" s="281"/>
      <c r="Y76" s="10"/>
      <c r="Z76" s="275"/>
      <c r="AA76" s="276"/>
      <c r="AB76" s="276"/>
      <c r="AC76" s="276"/>
      <c r="AD76" s="277"/>
    </row>
    <row r="77" spans="2:30" ht="6.6" customHeight="1" thickBot="1" x14ac:dyDescent="0.35"/>
    <row r="78" spans="2:30" ht="15.05" customHeight="1" x14ac:dyDescent="0.35">
      <c r="B78" s="282" t="s">
        <v>65</v>
      </c>
      <c r="C78" s="283"/>
      <c r="D78" s="283"/>
      <c r="E78" s="283"/>
      <c r="F78" s="283"/>
      <c r="G78" s="283"/>
      <c r="H78" s="283"/>
      <c r="I78" s="283"/>
      <c r="J78" s="283"/>
      <c r="K78" s="283"/>
      <c r="L78" s="283"/>
      <c r="M78" s="283"/>
      <c r="N78" s="283"/>
      <c r="O78" s="283"/>
      <c r="P78" s="283"/>
      <c r="Q78" s="283"/>
      <c r="R78" s="283"/>
      <c r="S78" s="283"/>
      <c r="T78" s="283"/>
      <c r="U78" s="283"/>
      <c r="V78" s="283"/>
      <c r="W78" s="283"/>
      <c r="X78" s="283"/>
      <c r="Y78" s="283"/>
      <c r="Z78" s="283"/>
      <c r="AA78" s="283"/>
      <c r="AB78" s="283"/>
      <c r="AC78" s="283"/>
      <c r="AD78" s="284"/>
    </row>
    <row r="79" spans="2:30" x14ac:dyDescent="0.3">
      <c r="B79" s="264"/>
      <c r="C79" s="265"/>
      <c r="D79" s="265"/>
      <c r="E79" s="265"/>
      <c r="F79" s="265"/>
      <c r="G79" s="265"/>
      <c r="H79" s="265"/>
      <c r="I79" s="265"/>
      <c r="J79" s="265"/>
      <c r="K79" s="265"/>
      <c r="L79" s="265"/>
      <c r="M79" s="265"/>
      <c r="N79" s="265"/>
      <c r="O79" s="265"/>
      <c r="P79" s="265"/>
      <c r="Q79" s="265"/>
      <c r="R79" s="265"/>
      <c r="S79" s="265"/>
      <c r="T79" s="265"/>
      <c r="U79" s="265"/>
      <c r="V79" s="265"/>
      <c r="W79" s="265"/>
      <c r="X79" s="265"/>
      <c r="Y79" s="265"/>
      <c r="Z79" s="265"/>
      <c r="AA79" s="265"/>
      <c r="AB79" s="265"/>
      <c r="AC79" s="265"/>
      <c r="AD79" s="266"/>
    </row>
    <row r="80" spans="2:30" x14ac:dyDescent="0.3">
      <c r="B80" s="267"/>
      <c r="C80" s="268"/>
      <c r="D80" s="268"/>
      <c r="E80" s="268"/>
      <c r="F80" s="268"/>
      <c r="G80" s="268"/>
      <c r="H80" s="268"/>
      <c r="I80" s="268"/>
      <c r="J80" s="268"/>
      <c r="K80" s="268"/>
      <c r="L80" s="268"/>
      <c r="M80" s="268"/>
      <c r="N80" s="268"/>
      <c r="O80" s="268"/>
      <c r="P80" s="268"/>
      <c r="Q80" s="268"/>
      <c r="R80" s="268"/>
      <c r="S80" s="268"/>
      <c r="T80" s="268"/>
      <c r="U80" s="268"/>
      <c r="V80" s="268"/>
      <c r="W80" s="268"/>
      <c r="X80" s="268"/>
      <c r="Y80" s="268"/>
      <c r="Z80" s="268"/>
      <c r="AA80" s="268"/>
      <c r="AB80" s="268"/>
      <c r="AC80" s="268"/>
      <c r="AD80" s="269"/>
    </row>
    <row r="81" spans="2:30" x14ac:dyDescent="0.3">
      <c r="B81" s="267"/>
      <c r="C81" s="268"/>
      <c r="D81" s="268"/>
      <c r="E81" s="268"/>
      <c r="F81" s="268"/>
      <c r="G81" s="268"/>
      <c r="H81" s="268"/>
      <c r="I81" s="268"/>
      <c r="J81" s="268"/>
      <c r="K81" s="268"/>
      <c r="L81" s="268"/>
      <c r="M81" s="268"/>
      <c r="N81" s="268"/>
      <c r="O81" s="268"/>
      <c r="P81" s="268"/>
      <c r="Q81" s="268"/>
      <c r="R81" s="268"/>
      <c r="S81" s="268"/>
      <c r="T81" s="268"/>
      <c r="U81" s="268"/>
      <c r="V81" s="268"/>
      <c r="W81" s="268"/>
      <c r="X81" s="268"/>
      <c r="Y81" s="268"/>
      <c r="Z81" s="268"/>
      <c r="AA81" s="268"/>
      <c r="AB81" s="268"/>
      <c r="AC81" s="268"/>
      <c r="AD81" s="269"/>
    </row>
    <row r="82" spans="2:30" x14ac:dyDescent="0.3">
      <c r="B82" s="267"/>
      <c r="C82" s="268"/>
      <c r="D82" s="268"/>
      <c r="E82" s="268"/>
      <c r="F82" s="268"/>
      <c r="G82" s="268"/>
      <c r="H82" s="268"/>
      <c r="I82" s="268"/>
      <c r="J82" s="268"/>
      <c r="K82" s="268"/>
      <c r="L82" s="268"/>
      <c r="M82" s="268"/>
      <c r="N82" s="268"/>
      <c r="O82" s="268"/>
      <c r="P82" s="268"/>
      <c r="Q82" s="268"/>
      <c r="R82" s="268"/>
      <c r="S82" s="268"/>
      <c r="T82" s="268"/>
      <c r="U82" s="268"/>
      <c r="V82" s="268"/>
      <c r="W82" s="268"/>
      <c r="X82" s="268"/>
      <c r="Y82" s="268"/>
      <c r="Z82" s="268"/>
      <c r="AA82" s="268"/>
      <c r="AB82" s="268"/>
      <c r="AC82" s="268"/>
      <c r="AD82" s="269"/>
    </row>
    <row r="83" spans="2:30" x14ac:dyDescent="0.3">
      <c r="B83" s="267"/>
      <c r="C83" s="268"/>
      <c r="D83" s="268"/>
      <c r="E83" s="268"/>
      <c r="F83" s="268"/>
      <c r="G83" s="268"/>
      <c r="H83" s="268"/>
      <c r="I83" s="268"/>
      <c r="J83" s="268"/>
      <c r="K83" s="268"/>
      <c r="L83" s="268"/>
      <c r="M83" s="268"/>
      <c r="N83" s="268"/>
      <c r="O83" s="268"/>
      <c r="P83" s="268"/>
      <c r="Q83" s="268"/>
      <c r="R83" s="268"/>
      <c r="S83" s="268"/>
      <c r="T83" s="268"/>
      <c r="U83" s="268"/>
      <c r="V83" s="268"/>
      <c r="W83" s="268"/>
      <c r="X83" s="268"/>
      <c r="Y83" s="268"/>
      <c r="Z83" s="268"/>
      <c r="AA83" s="268"/>
      <c r="AB83" s="268"/>
      <c r="AC83" s="268"/>
      <c r="AD83" s="269"/>
    </row>
    <row r="84" spans="2:30" x14ac:dyDescent="0.3">
      <c r="B84" s="267"/>
      <c r="C84" s="268"/>
      <c r="D84" s="268"/>
      <c r="E84" s="268"/>
      <c r="F84" s="268"/>
      <c r="G84" s="268"/>
      <c r="H84" s="268"/>
      <c r="I84" s="268"/>
      <c r="J84" s="268"/>
      <c r="K84" s="268"/>
      <c r="L84" s="268"/>
      <c r="M84" s="268"/>
      <c r="N84" s="268"/>
      <c r="O84" s="268"/>
      <c r="P84" s="268"/>
      <c r="Q84" s="268"/>
      <c r="R84" s="268"/>
      <c r="S84" s="268"/>
      <c r="T84" s="268"/>
      <c r="U84" s="268"/>
      <c r="V84" s="268"/>
      <c r="W84" s="268"/>
      <c r="X84" s="268"/>
      <c r="Y84" s="268"/>
      <c r="Z84" s="268"/>
      <c r="AA84" s="268"/>
      <c r="AB84" s="268"/>
      <c r="AC84" s="268"/>
      <c r="AD84" s="269"/>
    </row>
    <row r="85" spans="2:30" x14ac:dyDescent="0.3">
      <c r="B85" s="267"/>
      <c r="C85" s="268"/>
      <c r="D85" s="268"/>
      <c r="E85" s="268"/>
      <c r="F85" s="268"/>
      <c r="G85" s="268"/>
      <c r="H85" s="268"/>
      <c r="I85" s="268"/>
      <c r="J85" s="268"/>
      <c r="K85" s="268"/>
      <c r="L85" s="268"/>
      <c r="M85" s="268"/>
      <c r="N85" s="268"/>
      <c r="O85" s="268"/>
      <c r="P85" s="268"/>
      <c r="Q85" s="268"/>
      <c r="R85" s="268"/>
      <c r="S85" s="268"/>
      <c r="T85" s="268"/>
      <c r="U85" s="268"/>
      <c r="V85" s="268"/>
      <c r="W85" s="268"/>
      <c r="X85" s="268"/>
      <c r="Y85" s="268"/>
      <c r="Z85" s="268"/>
      <c r="AA85" s="268"/>
      <c r="AB85" s="268"/>
      <c r="AC85" s="268"/>
      <c r="AD85" s="269"/>
    </row>
    <row r="86" spans="2:30" x14ac:dyDescent="0.3">
      <c r="B86" s="267"/>
      <c r="C86" s="268"/>
      <c r="D86" s="268"/>
      <c r="E86" s="268"/>
      <c r="F86" s="268"/>
      <c r="G86" s="268"/>
      <c r="H86" s="268"/>
      <c r="I86" s="268"/>
      <c r="J86" s="268"/>
      <c r="K86" s="268"/>
      <c r="L86" s="268"/>
      <c r="M86" s="268"/>
      <c r="N86" s="268"/>
      <c r="O86" s="268"/>
      <c r="P86" s="268"/>
      <c r="Q86" s="268"/>
      <c r="R86" s="268"/>
      <c r="S86" s="268"/>
      <c r="T86" s="268"/>
      <c r="U86" s="268"/>
      <c r="V86" s="268"/>
      <c r="W86" s="268"/>
      <c r="X86" s="268"/>
      <c r="Y86" s="268"/>
      <c r="Z86" s="268"/>
      <c r="AA86" s="268"/>
      <c r="AB86" s="268"/>
      <c r="AC86" s="268"/>
      <c r="AD86" s="269"/>
    </row>
    <row r="87" spans="2:30" ht="15.65" thickBot="1" x14ac:dyDescent="0.35">
      <c r="B87" s="270"/>
      <c r="C87" s="271"/>
      <c r="D87" s="271"/>
      <c r="E87" s="271"/>
      <c r="F87" s="271"/>
      <c r="G87" s="271"/>
      <c r="H87" s="271"/>
      <c r="I87" s="271"/>
      <c r="J87" s="271"/>
      <c r="K87" s="271"/>
      <c r="L87" s="271"/>
      <c r="M87" s="271"/>
      <c r="N87" s="271"/>
      <c r="O87" s="271"/>
      <c r="P87" s="271"/>
      <c r="Q87" s="271"/>
      <c r="R87" s="271"/>
      <c r="S87" s="271"/>
      <c r="T87" s="271"/>
      <c r="U87" s="271"/>
      <c r="V87" s="271"/>
      <c r="W87" s="271"/>
      <c r="X87" s="271"/>
      <c r="Y87" s="271"/>
      <c r="Z87" s="271"/>
      <c r="AA87" s="271"/>
      <c r="AB87" s="271"/>
      <c r="AC87" s="271"/>
      <c r="AD87" s="272"/>
    </row>
  </sheetData>
  <sheetProtection algorithmName="SHA-512" hashValue="kVslTuBNvlL0LYBcCh7HbsAgp/0i/QxJjL56adsxdxQFsQQ3xkX5OV0AdvhOZN8SYGQggSijkkzs2KlEE/VmZQ==" saltValue="2pfu7COfQwL4ZVlzW0jGFg==" spinCount="100000" sheet="1" objects="1" scenarios="1" selectLockedCells="1" selectUnlockedCells="1"/>
  <mergeCells count="220">
    <mergeCell ref="B79:AD87"/>
    <mergeCell ref="C76:G76"/>
    <mergeCell ref="I76:L76"/>
    <mergeCell ref="M76:Q76"/>
    <mergeCell ref="T76:X76"/>
    <mergeCell ref="Z76:AD76"/>
    <mergeCell ref="B78:AD78"/>
    <mergeCell ref="C74:G74"/>
    <mergeCell ref="I74:L74"/>
    <mergeCell ref="T74:X74"/>
    <mergeCell ref="Z74:AD74"/>
    <mergeCell ref="C75:G75"/>
    <mergeCell ref="I75:L75"/>
    <mergeCell ref="T75:X75"/>
    <mergeCell ref="Z75:AD75"/>
    <mergeCell ref="C72:G72"/>
    <mergeCell ref="I72:L72"/>
    <mergeCell ref="M72:N72"/>
    <mergeCell ref="T72:X72"/>
    <mergeCell ref="Z72:AD72"/>
    <mergeCell ref="C73:G73"/>
    <mergeCell ref="I73:L73"/>
    <mergeCell ref="T73:X73"/>
    <mergeCell ref="Z73:AD73"/>
    <mergeCell ref="Z70:AD70"/>
    <mergeCell ref="C71:G71"/>
    <mergeCell ref="I71:L71"/>
    <mergeCell ref="M71:R71"/>
    <mergeCell ref="T71:X71"/>
    <mergeCell ref="Z71:AD71"/>
    <mergeCell ref="C70:G70"/>
    <mergeCell ref="I70:L70"/>
    <mergeCell ref="M70:N70"/>
    <mergeCell ref="O70:P70"/>
    <mergeCell ref="Q70:R70"/>
    <mergeCell ref="T70:X70"/>
    <mergeCell ref="Z68:AD68"/>
    <mergeCell ref="C69:G69"/>
    <mergeCell ref="I69:L69"/>
    <mergeCell ref="M69:N69"/>
    <mergeCell ref="O69:P69"/>
    <mergeCell ref="Q69:R69"/>
    <mergeCell ref="T69:X69"/>
    <mergeCell ref="Z69:AD69"/>
    <mergeCell ref="C68:G68"/>
    <mergeCell ref="I68:L68"/>
    <mergeCell ref="M68:N68"/>
    <mergeCell ref="O68:P68"/>
    <mergeCell ref="Q68:R68"/>
    <mergeCell ref="T68:X68"/>
    <mergeCell ref="Z66:AD66"/>
    <mergeCell ref="C67:G67"/>
    <mergeCell ref="I67:L67"/>
    <mergeCell ref="M67:N67"/>
    <mergeCell ref="O67:P67"/>
    <mergeCell ref="Q67:R67"/>
    <mergeCell ref="T67:X67"/>
    <mergeCell ref="Z67:AD67"/>
    <mergeCell ref="C66:G66"/>
    <mergeCell ref="I66:L66"/>
    <mergeCell ref="M66:N66"/>
    <mergeCell ref="O66:P66"/>
    <mergeCell ref="Q66:R66"/>
    <mergeCell ref="T66:X66"/>
    <mergeCell ref="Z64:AD64"/>
    <mergeCell ref="C65:G65"/>
    <mergeCell ref="I65:L65"/>
    <mergeCell ref="M65:N65"/>
    <mergeCell ref="O65:P65"/>
    <mergeCell ref="Q65:R65"/>
    <mergeCell ref="T65:X65"/>
    <mergeCell ref="Z65:AD65"/>
    <mergeCell ref="C64:G64"/>
    <mergeCell ref="I64:L64"/>
    <mergeCell ref="M64:N64"/>
    <mergeCell ref="O64:P64"/>
    <mergeCell ref="Q64:R64"/>
    <mergeCell ref="T64:X64"/>
    <mergeCell ref="C61:G61"/>
    <mergeCell ref="I61:L61"/>
    <mergeCell ref="M61:N61"/>
    <mergeCell ref="O61:P61"/>
    <mergeCell ref="Q61:R61"/>
    <mergeCell ref="T61:X61"/>
    <mergeCell ref="Z61:AD61"/>
    <mergeCell ref="Z62:AD62"/>
    <mergeCell ref="C63:G63"/>
    <mergeCell ref="I63:L63"/>
    <mergeCell ref="M63:N63"/>
    <mergeCell ref="O63:P63"/>
    <mergeCell ref="Q63:R63"/>
    <mergeCell ref="T63:X63"/>
    <mergeCell ref="Z63:AD63"/>
    <mergeCell ref="C62:G62"/>
    <mergeCell ref="I62:L62"/>
    <mergeCell ref="M62:N62"/>
    <mergeCell ref="O62:P62"/>
    <mergeCell ref="Q62:R62"/>
    <mergeCell ref="T62:X62"/>
    <mergeCell ref="C59:G59"/>
    <mergeCell ref="I59:L59"/>
    <mergeCell ref="M59:R59"/>
    <mergeCell ref="T59:X59"/>
    <mergeCell ref="Z59:AD59"/>
    <mergeCell ref="C60:G60"/>
    <mergeCell ref="I60:L60"/>
    <mergeCell ref="M60:N60"/>
    <mergeCell ref="O60:P60"/>
    <mergeCell ref="Q60:R60"/>
    <mergeCell ref="T60:X60"/>
    <mergeCell ref="Z60:AD60"/>
    <mergeCell ref="Z57:AD57"/>
    <mergeCell ref="C58:G58"/>
    <mergeCell ref="I58:L58"/>
    <mergeCell ref="M58:N58"/>
    <mergeCell ref="O58:P58"/>
    <mergeCell ref="Q58:R58"/>
    <mergeCell ref="T58:X58"/>
    <mergeCell ref="Z58:AD58"/>
    <mergeCell ref="M54:O54"/>
    <mergeCell ref="B56:L56"/>
    <mergeCell ref="M56:R56"/>
    <mergeCell ref="S56:AD56"/>
    <mergeCell ref="B57:G57"/>
    <mergeCell ref="I57:L57"/>
    <mergeCell ref="M57:N57"/>
    <mergeCell ref="O57:P57"/>
    <mergeCell ref="Q57:R57"/>
    <mergeCell ref="S57:X57"/>
    <mergeCell ref="M50:O50"/>
    <mergeCell ref="R50:V50"/>
    <mergeCell ref="R51:V51"/>
    <mergeCell ref="R52:V52"/>
    <mergeCell ref="M53:O53"/>
    <mergeCell ref="R53:V53"/>
    <mergeCell ref="M47:O47"/>
    <mergeCell ref="R47:V47"/>
    <mergeCell ref="M48:O48"/>
    <mergeCell ref="R48:V48"/>
    <mergeCell ref="M49:O49"/>
    <mergeCell ref="R49:V49"/>
    <mergeCell ref="M43:O43"/>
    <mergeCell ref="R43:V43"/>
    <mergeCell ref="M44:O44"/>
    <mergeCell ref="R44:V44"/>
    <mergeCell ref="R45:V45"/>
    <mergeCell ref="M46:O46"/>
    <mergeCell ref="R46:V46"/>
    <mergeCell ref="M40:O40"/>
    <mergeCell ref="R40:V40"/>
    <mergeCell ref="M41:O41"/>
    <mergeCell ref="R41:V41"/>
    <mergeCell ref="M42:O42"/>
    <mergeCell ref="R42:V42"/>
    <mergeCell ref="M37:O37"/>
    <mergeCell ref="R37:V37"/>
    <mergeCell ref="M38:O38"/>
    <mergeCell ref="R38:V38"/>
    <mergeCell ref="M39:O39"/>
    <mergeCell ref="R39:V39"/>
    <mergeCell ref="M34:O34"/>
    <mergeCell ref="R34:V34"/>
    <mergeCell ref="M35:O35"/>
    <mergeCell ref="R35:V35"/>
    <mergeCell ref="M36:O36"/>
    <mergeCell ref="R36:V36"/>
    <mergeCell ref="W10:W11"/>
    <mergeCell ref="M31:N31"/>
    <mergeCell ref="B33:L33"/>
    <mergeCell ref="M33:R33"/>
    <mergeCell ref="S33:AD33"/>
    <mergeCell ref="S7:T7"/>
    <mergeCell ref="U7:V7"/>
    <mergeCell ref="W7:X7"/>
    <mergeCell ref="Y7:Z7"/>
    <mergeCell ref="M8:R8"/>
    <mergeCell ref="S8:T8"/>
    <mergeCell ref="U8:V8"/>
    <mergeCell ref="W8:X8"/>
    <mergeCell ref="Y8:Z8"/>
    <mergeCell ref="B7:D7"/>
    <mergeCell ref="E7:G7"/>
    <mergeCell ref="H7:J7"/>
    <mergeCell ref="K7:L7"/>
    <mergeCell ref="N7:O7"/>
    <mergeCell ref="P7:Q7"/>
    <mergeCell ref="B2:D2"/>
    <mergeCell ref="E2:F2"/>
    <mergeCell ref="N2:O2"/>
    <mergeCell ref="W2:X2"/>
    <mergeCell ref="U2:V2"/>
    <mergeCell ref="U3:V4"/>
    <mergeCell ref="AA5:AD5"/>
    <mergeCell ref="B6:D6"/>
    <mergeCell ref="E6:G6"/>
    <mergeCell ref="H6:J6"/>
    <mergeCell ref="K6:L6"/>
    <mergeCell ref="N6:O6"/>
    <mergeCell ref="P6:Q6"/>
    <mergeCell ref="S6:Z6"/>
    <mergeCell ref="AD3:AD4"/>
    <mergeCell ref="P3:P4"/>
    <mergeCell ref="B5:L5"/>
    <mergeCell ref="M5:R5"/>
    <mergeCell ref="S5:Z5"/>
    <mergeCell ref="W3:X4"/>
    <mergeCell ref="AB3:AB4"/>
    <mergeCell ref="AC3:AC4"/>
    <mergeCell ref="B3:D4"/>
    <mergeCell ref="E3:F4"/>
    <mergeCell ref="G1:AD1"/>
    <mergeCell ref="S2:T2"/>
    <mergeCell ref="S3:T4"/>
    <mergeCell ref="Q2:R2"/>
    <mergeCell ref="Q3:R4"/>
    <mergeCell ref="G2:M2"/>
    <mergeCell ref="G3:M4"/>
    <mergeCell ref="Y2:AA2"/>
    <mergeCell ref="Y3:AA4"/>
    <mergeCell ref="N3:O4"/>
  </mergeCells>
  <conditionalFormatting sqref="AC8">
    <cfRule type="expression" dxfId="15" priority="6">
      <formula>$AC$8&gt;$AC$9</formula>
    </cfRule>
    <cfRule type="expression" dxfId="14" priority="7">
      <formula>$AC$8&lt;=$AC$9</formula>
    </cfRule>
  </conditionalFormatting>
  <conditionalFormatting sqref="AD8">
    <cfRule type="expression" dxfId="13" priority="3">
      <formula>$AD$8&gt;$AD$9</formula>
    </cfRule>
    <cfRule type="expression" dxfId="12" priority="4">
      <formula>$AD$8&lt;$AD$9</formula>
    </cfRule>
    <cfRule type="expression" priority="5">
      <formula>$AD$8=0</formula>
    </cfRule>
  </conditionalFormatting>
  <conditionalFormatting sqref="AA8">
    <cfRule type="expression" dxfId="11" priority="8">
      <formula>$AA$8&lt;$AA$9</formula>
    </cfRule>
    <cfRule type="expression" dxfId="10" priority="9">
      <formula>$AA$8&gt;=$AA$9</formula>
    </cfRule>
  </conditionalFormatting>
  <conditionalFormatting sqref="AB8">
    <cfRule type="expression" dxfId="9" priority="1">
      <formula>$AB$8&lt;$AB$9</formula>
    </cfRule>
    <cfRule type="expression" dxfId="8" priority="2">
      <formula>$AB$8&gt;=$AB$9</formula>
    </cfRule>
  </conditionalFormatting>
  <dataValidations disablePrompts="1" count="1">
    <dataValidation type="list" allowBlank="1" showInputMessage="1" showErrorMessage="1" sqref="Y58:Y76 H58:H76" xr:uid="{512EBB59-05F6-4F5A-949F-1AD83FA3298A}">
      <formula1>"Checked, Issue found"</formula1>
    </dataValidation>
  </dataValidations>
  <pageMargins left="0.2" right="0.11" top="0.27" bottom="0.22" header="0.19" footer="0.12"/>
  <pageSetup scale="44" orientation="landscape" horizontalDpi="203" verticalDpi="203" r:id="rId1"/>
  <ignoredErrors>
    <ignoredError sqref="M7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D0B6146B6E5046A775A0B12EA7FDFF" ma:contentTypeVersion="15" ma:contentTypeDescription="Create a new document." ma:contentTypeScope="" ma:versionID="a64675f4563d16ccfe87825aaddc766a">
  <xsd:schema xmlns:xsd="http://www.w3.org/2001/XMLSchema" xmlns:xs="http://www.w3.org/2001/XMLSchema" xmlns:p="http://schemas.microsoft.com/office/2006/metadata/properties" xmlns:ns1="http://schemas.microsoft.com/sharepoint/v3" xmlns:ns2="af6005b0-cdc0-47db-8124-0f00f92d8e61" xmlns:ns3="40ca7801-d877-4adc-b336-71df332c8762" targetNamespace="http://schemas.microsoft.com/office/2006/metadata/properties" ma:root="true" ma:fieldsID="f04b122a2fb23985e222772a2cb96f84" ns1:_="" ns2:_="" ns3:_="">
    <xsd:import namespace="http://schemas.microsoft.com/sharepoint/v3"/>
    <xsd:import namespace="af6005b0-cdc0-47db-8124-0f00f92d8e61"/>
    <xsd:import namespace="40ca7801-d877-4adc-b336-71df332c87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6005b0-cdc0-47db-8124-0f00f92d8e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ca7801-d877-4adc-b336-71df332c876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40ca7801-d877-4adc-b336-71df332c8762">
      <UserInfo>
        <DisplayName>Shuceeb Isman</DisplayName>
        <AccountId>3251</AccountId>
        <AccountType/>
      </UserInfo>
      <UserInfo>
        <DisplayName>Jakub Flis</DisplayName>
        <AccountId>2540</AccountId>
        <AccountType/>
      </UserInfo>
      <UserInfo>
        <DisplayName>Chris Johnson</DisplayName>
        <AccountId>1353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EE731F25-874C-4A40-AFB2-6FFE1AD3FB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f6005b0-cdc0-47db-8124-0f00f92d8e61"/>
    <ds:schemaRef ds:uri="40ca7801-d877-4adc-b336-71df332c87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718608-E430-43B3-936D-DF07BB5B51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F5FA68-5A72-4441-B420-7A6A45C7CEA7}">
  <ds:schemaRefs>
    <ds:schemaRef ds:uri="http://schemas.openxmlformats.org/package/2006/metadata/core-properties"/>
    <ds:schemaRef ds:uri="http://schemas.microsoft.com/office/2006/metadata/properties"/>
    <ds:schemaRef ds:uri="http://purl.org/dc/terms/"/>
    <ds:schemaRef ds:uri="af6005b0-cdc0-47db-8124-0f00f92d8e61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40ca7801-d877-4adc-b336-71df332c8762"/>
    <ds:schemaRef ds:uri="http://schemas.microsoft.com/sharepoint/v3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TEMPLATE</vt:lpstr>
      <vt:lpstr>Example</vt:lpstr>
      <vt:lpstr>Example!Print_Area</vt:lpstr>
      <vt:lpstr>TEMPLATE!Print_Area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PSG</dc:creator>
  <cp:keywords/>
  <dc:description/>
  <cp:lastModifiedBy>eanaya100@gmail.com</cp:lastModifiedBy>
  <cp:revision/>
  <cp:lastPrinted>2022-11-30T18:58:05Z</cp:lastPrinted>
  <dcterms:created xsi:type="dcterms:W3CDTF">2021-03-06T23:20:39Z</dcterms:created>
  <dcterms:modified xsi:type="dcterms:W3CDTF">2022-11-30T21:49:13Z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0x01010031D0B6146B6E5046A775A0B12EA7FDFF</vt:lpwstr>
  </property>
</Properties>
</file>