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f67d4dc2a96b943/Pathstone/All Book and Training Program/Toolbox/4.3 Tools for Flow Creation/7 Metrics/"/>
    </mc:Choice>
  </mc:AlternateContent>
  <xr:revisionPtr revIDLastSave="214" documentId="14_{E619C55B-7321-418A-8E73-25C88AA399EA}" xr6:coauthVersionLast="47" xr6:coauthVersionMax="47" xr10:uidLastSave="{6C96FC4B-1251-484A-9884-3EE45B63A8E2}"/>
  <bookViews>
    <workbookView xWindow="-113" yWindow="-113" windowWidth="24267" windowHeight="13023" xr2:uid="{00000000-000D-0000-FFFF-FFFF00000000}"/>
  </bookViews>
  <sheets>
    <sheet name="Worksheet" sheetId="3" r:id="rId1"/>
  </sheets>
  <externalReferences>
    <externalReference r:id="rId2"/>
    <externalReference r:id="rId3"/>
    <externalReference r:id="rId4"/>
    <externalReference r:id="rId5"/>
  </externalReferences>
  <definedNames>
    <definedName name="Correlation_Options">'[1]Data Validation Sources'!$C$2:$C$6</definedName>
    <definedName name="Passers">[2]Who!$A$2:$A$101</definedName>
    <definedName name="Passers1" localSheetId="0">#REF!</definedName>
    <definedName name="Passers1">#REF!</definedName>
    <definedName name="_xlnm.Print_Area" localSheetId="0">Worksheet!$B$5:$M$27</definedName>
    <definedName name="Reason_for_Delay">[2]Reasons!$A$2:$A$101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3" l="1"/>
  <c r="L19" i="3"/>
  <c r="L20" i="3"/>
  <c r="L21" i="3"/>
  <c r="L22" i="3"/>
  <c r="L23" i="3"/>
  <c r="K18" i="3"/>
  <c r="K19" i="3"/>
  <c r="K20" i="3"/>
  <c r="K21" i="3"/>
  <c r="K22" i="3"/>
  <c r="K23" i="3"/>
  <c r="D24" i="3" l="1"/>
  <c r="C24" i="3"/>
  <c r="G23" i="3"/>
  <c r="F23" i="3"/>
  <c r="I23" i="3" s="1"/>
  <c r="J23" i="3" s="1"/>
  <c r="H22" i="3"/>
  <c r="G22" i="3"/>
  <c r="F22" i="3"/>
  <c r="I22" i="3" s="1"/>
  <c r="J22" i="3" s="1"/>
  <c r="H21" i="3"/>
  <c r="G21" i="3"/>
  <c r="F21" i="3"/>
  <c r="I21" i="3" s="1"/>
  <c r="J21" i="3" s="1"/>
  <c r="H20" i="3"/>
  <c r="G20" i="3"/>
  <c r="F20" i="3"/>
  <c r="I20" i="3" s="1"/>
  <c r="J20" i="3" s="1"/>
  <c r="H19" i="3"/>
  <c r="G19" i="3"/>
  <c r="F19" i="3"/>
  <c r="I19" i="3" s="1"/>
  <c r="J19" i="3" s="1"/>
  <c r="G18" i="3"/>
  <c r="F18" i="3"/>
  <c r="I18" i="3" s="1"/>
  <c r="J18" i="3" s="1"/>
  <c r="G17" i="3"/>
  <c r="K17" i="3" s="1"/>
  <c r="F17" i="3"/>
  <c r="I17" i="3" s="1"/>
  <c r="J17" i="3" s="1"/>
  <c r="G16" i="3"/>
  <c r="K16" i="3" s="1"/>
  <c r="F16" i="3"/>
  <c r="I16" i="3" s="1"/>
  <c r="J16" i="3" s="1"/>
  <c r="G15" i="3"/>
  <c r="K15" i="3" s="1"/>
  <c r="F15" i="3"/>
  <c r="F12" i="3"/>
  <c r="I11" i="3"/>
  <c r="F11" i="3"/>
  <c r="F10" i="3"/>
  <c r="F9" i="3"/>
  <c r="F8" i="3"/>
  <c r="F7" i="3"/>
  <c r="I6" i="3"/>
  <c r="F6" i="3"/>
  <c r="L17" i="3" l="1"/>
  <c r="L16" i="3"/>
  <c r="L15" i="3"/>
  <c r="H16" i="3"/>
  <c r="H18" i="3"/>
  <c r="H17" i="3"/>
  <c r="H15" i="3"/>
  <c r="I10" i="3"/>
  <c r="I9" i="3"/>
  <c r="I12" i="3" s="1"/>
  <c r="I7" i="3"/>
  <c r="I8" i="3" s="1"/>
  <c r="F24" i="3"/>
  <c r="I15" i="3"/>
  <c r="J15" i="3" s="1"/>
  <c r="I24" i="3"/>
  <c r="J24" i="3" s="1"/>
  <c r="G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Jay Arthur</author>
  </authors>
  <commentList>
    <comment ref="C6" authorId="0" shapeId="0" xr:uid="{F3A250E3-F0CA-4654-A68D-B4BA87E4D7B3}">
      <text>
        <r>
          <rPr>
            <sz val="10"/>
            <color indexed="81"/>
            <rFont val="Tahoma"/>
            <family val="2"/>
          </rPr>
          <t>the number of defects possible per unit</t>
        </r>
      </text>
    </comment>
    <comment ref="C7" authorId="0" shapeId="0" xr:uid="{B05E9CEA-7887-4D08-AE93-A7E6A62CB639}">
      <text>
        <r>
          <rPr>
            <sz val="12"/>
            <color indexed="81"/>
            <rFont val="Tahoma"/>
            <family val="2"/>
          </rPr>
          <t>Enter number of defects</t>
        </r>
      </text>
    </comment>
    <comment ref="C8" authorId="0" shapeId="0" xr:uid="{3F25E97C-F018-4732-AA44-1F9767364004}">
      <text>
        <r>
          <rPr>
            <sz val="12"/>
            <color indexed="81"/>
            <rFont val="Tahoma"/>
            <family val="2"/>
          </rPr>
          <t>Enter Number of Units</t>
        </r>
      </text>
    </comment>
    <comment ref="H11" authorId="0" shapeId="0" xr:uid="{BAE63D07-C22B-4AAE-B54F-395C90F55A98}">
      <text>
        <r>
          <rPr>
            <sz val="9"/>
            <color indexed="81"/>
            <rFont val="Tahoma"/>
            <family val="2"/>
          </rPr>
          <t>Defects Per Million Units</t>
        </r>
      </text>
    </comment>
    <comment ref="H12" authorId="0" shapeId="0" xr:uid="{F3C0F747-11F9-48DF-9144-B9A56DDFB974}">
      <text>
        <r>
          <rPr>
            <sz val="10"/>
            <color indexed="81"/>
            <rFont val="Tahoma"/>
            <family val="2"/>
          </rPr>
          <t>Process capability (Cp) = Sigma/3
1.33 = 4 Sigma
1.66 = 5 Sigma
2.00 = 6 Sigma</t>
        </r>
      </text>
    </comment>
    <comment ref="C15" authorId="0" shapeId="0" xr:uid="{6BF82C1E-3A30-4F66-B4E1-429E716C56A1}">
      <text>
        <r>
          <rPr>
            <sz val="10"/>
            <color indexed="81"/>
            <rFont val="Tahoma"/>
            <family val="2"/>
          </rPr>
          <t>Insert number of Defects found in this step</t>
        </r>
      </text>
    </comment>
    <comment ref="D15" authorId="0" shapeId="0" xr:uid="{4419C280-CCE4-41EB-BD1E-BBAC4394BA65}">
      <text>
        <r>
          <rPr>
            <sz val="10"/>
            <color indexed="81"/>
            <rFont val="Tahoma"/>
            <family val="2"/>
          </rPr>
          <t>Insert Number of Units produced here</t>
        </r>
      </text>
    </comment>
    <comment ref="E15" authorId="0" shapeId="0" xr:uid="{2854D891-3436-436F-977B-197C6A23BC1D}">
      <text>
        <r>
          <rPr>
            <sz val="9"/>
            <color indexed="81"/>
            <rFont val="Tahoma"/>
            <family val="2"/>
          </rPr>
          <t>Insert number of opportunities for a defect in this step</t>
        </r>
      </text>
    </comment>
  </commentList>
</comments>
</file>

<file path=xl/sharedStrings.xml><?xml version="1.0" encoding="utf-8"?>
<sst xmlns="http://schemas.openxmlformats.org/spreadsheetml/2006/main" count="26" uniqueCount="22">
  <si>
    <t>Sigma</t>
  </si>
  <si>
    <t>DPMO</t>
  </si>
  <si>
    <t>Rolled Throughput Yield - DPMO</t>
  </si>
  <si>
    <t>Opportunities</t>
  </si>
  <si>
    <t>Defects</t>
  </si>
  <si>
    <t>% Defects</t>
  </si>
  <si>
    <t>Units</t>
  </si>
  <si>
    <t>% Yield</t>
  </si>
  <si>
    <t>Zst</t>
  </si>
  <si>
    <t>DPMU</t>
  </si>
  <si>
    <t>Cp</t>
  </si>
  <si>
    <t>Process Step</t>
  </si>
  <si>
    <t>Opportunities per Unit</t>
  </si>
  <si>
    <t>Total Opportunities</t>
  </si>
  <si>
    <t>Defects Per Unit</t>
  </si>
  <si>
    <t>First Pass Yield</t>
  </si>
  <si>
    <t>Defects Per Opportunity</t>
  </si>
  <si>
    <t>Defects Per Million Opportunities (DPMO)</t>
  </si>
  <si>
    <t>Throughput Yield</t>
  </si>
  <si>
    <t>Rolled Throughput Yield</t>
  </si>
  <si>
    <t>Totals</t>
  </si>
  <si>
    <t>PathStone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</si>
</sst>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00"/>
    <numFmt numFmtId="167" formatCode="0.00000%"/>
    <numFmt numFmtId="168" formatCode="_(* #,##0_);_(* \(#,##0\);_(* &quot;-&quot;??_);_(@_)"/>
    <numFmt numFmtId="169" formatCode="0.000000000%"/>
    <numFmt numFmtId="170" formatCode="_(* #,##0.00000_);_(* \(#,##0.00000\);_(* &quot;-&quot;??_);_(@_)"/>
    <numFmt numFmtId="171" formatCode="0.000000%"/>
    <numFmt numFmtId="172" formatCode="0.000%"/>
    <numFmt numFmtId="173" formatCode="0.0000%"/>
    <numFmt numFmtId="174" formatCode="_(* #,##0.0_);_(* \(#,##0.0\);_(* &quot;-&quot;??_);_(@_)"/>
    <numFmt numFmtId="175" formatCode="0.0000000%"/>
    <numFmt numFmtId="176" formatCode="_(* #,##0.0000_);_(* \(#,##0.0000\);_(* &quot;-&quot;??_);_(@_)"/>
    <numFmt numFmtId="177" formatCode="_(* #,##0.000_);_(* \(#,##0.000\);_(* &quot;-&quot;??_);_(@_)"/>
    <numFmt numFmtId="178" formatCode="_(* #,##0.0000000_);_(* \(#,##0.0000000\);_(* &quot;-&quot;??_);_(@_)"/>
    <numFmt numFmtId="179" formatCode="_(* #,##0.00000000000_);_(* \(#,##0.00000000000\);_(* &quot;-&quot;??_);_(@_)"/>
    <numFmt numFmtId="180" formatCode="0.0"/>
    <numFmt numFmtId="181" formatCode="_-* #,##0_-;\-* #,##0_-;_-* &quot;-&quot;??_-;_-@_-"/>
    <numFmt numFmtId="182" formatCode="_-* #,##0.000_-;\-* #,##0.000_-;_-* &quot;-&quot;??_-;_-@_-"/>
  </numFmts>
  <fonts count="18" x14ac:knownFonts="1">
    <font>
      <sz val="10"/>
      <name val="Arial"/>
    </font>
    <font>
      <sz val="9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9"/>
      <color rgb="FF0000CC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 tint="0.249977111117893"/>
      <name val="Calibri"/>
      <family val="2"/>
      <scheme val="minor"/>
    </font>
    <font>
      <sz val="10"/>
      <name val="Arial"/>
      <family val="2"/>
    </font>
    <font>
      <sz val="9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indexed="81"/>
      <name val="Tahoma"/>
      <family val="2"/>
    </font>
    <font>
      <sz val="10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22"/>
      <color rgb="FFA3850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385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D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 applyProtection="0"/>
    <xf numFmtId="0" fontId="8" fillId="0" borderId="0"/>
    <xf numFmtId="0" fontId="6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horizontal="center" vertical="center"/>
    </xf>
    <xf numFmtId="171" fontId="1" fillId="0" borderId="0" xfId="2" applyNumberFormat="1" applyFont="1" applyFill="1" applyBorder="1" applyAlignment="1" applyProtection="1">
      <alignment horizontal="center" vertical="center"/>
    </xf>
    <xf numFmtId="164" fontId="1" fillId="0" borderId="0" xfId="1" applyFont="1" applyFill="1" applyBorder="1" applyAlignment="1" applyProtection="1">
      <alignment horizontal="center" vertical="center"/>
    </xf>
    <xf numFmtId="172" fontId="1" fillId="0" borderId="0" xfId="2" applyNumberFormat="1" applyFont="1" applyFill="1" applyBorder="1" applyAlignment="1" applyProtection="1">
      <alignment horizontal="center" vertical="center"/>
    </xf>
    <xf numFmtId="168" fontId="1" fillId="0" borderId="0" xfId="1" applyNumberFormat="1" applyFont="1" applyFill="1" applyBorder="1" applyAlignment="1" applyProtection="1">
      <alignment horizontal="center" vertical="center"/>
    </xf>
    <xf numFmtId="173" fontId="1" fillId="0" borderId="0" xfId="2" applyNumberFormat="1" applyFont="1" applyFill="1" applyBorder="1" applyAlignment="1" applyProtection="1">
      <alignment horizontal="center" vertical="center"/>
    </xf>
    <xf numFmtId="165" fontId="1" fillId="0" borderId="0" xfId="2" applyNumberFormat="1" applyFont="1" applyFill="1" applyBorder="1" applyAlignment="1" applyProtection="1">
      <alignment horizontal="center" vertical="center"/>
    </xf>
    <xf numFmtId="10" fontId="1" fillId="0" borderId="0" xfId="2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67" fontId="1" fillId="0" borderId="0" xfId="2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 vertical="center"/>
    </xf>
    <xf numFmtId="173" fontId="3" fillId="0" borderId="0" xfId="2" applyNumberFormat="1" applyFont="1" applyFill="1" applyBorder="1" applyAlignment="1" applyProtection="1">
      <alignment horizontal="center" vertical="center"/>
    </xf>
    <xf numFmtId="174" fontId="3" fillId="0" borderId="0" xfId="1" applyNumberFormat="1" applyFont="1" applyFill="1" applyBorder="1" applyAlignment="1" applyProtection="1">
      <alignment horizontal="center" vertical="center"/>
    </xf>
    <xf numFmtId="167" fontId="3" fillId="0" borderId="0" xfId="2" applyNumberFormat="1" applyFont="1" applyFill="1" applyBorder="1" applyAlignment="1" applyProtection="1">
      <alignment horizontal="center" vertical="center"/>
    </xf>
    <xf numFmtId="176" fontId="3" fillId="0" borderId="0" xfId="1" applyNumberFormat="1" applyFont="1" applyFill="1" applyBorder="1" applyAlignment="1" applyProtection="1">
      <alignment horizontal="center" vertical="center"/>
    </xf>
    <xf numFmtId="175" fontId="3" fillId="0" borderId="0" xfId="2" applyNumberFormat="1" applyFont="1" applyFill="1" applyBorder="1" applyAlignment="1" applyProtection="1">
      <alignment horizontal="center" vertical="center"/>
    </xf>
    <xf numFmtId="177" fontId="1" fillId="0" borderId="0" xfId="1" applyNumberFormat="1" applyFont="1" applyFill="1" applyBorder="1" applyAlignment="1" applyProtection="1">
      <alignment horizontal="center" vertical="center"/>
    </xf>
    <xf numFmtId="175" fontId="1" fillId="0" borderId="0" xfId="2" applyNumberFormat="1" applyFont="1" applyFill="1" applyBorder="1" applyAlignment="1" applyProtection="1">
      <alignment horizontal="center" vertical="center"/>
    </xf>
    <xf numFmtId="178" fontId="1" fillId="0" borderId="0" xfId="1" applyNumberFormat="1" applyFont="1" applyFill="1" applyBorder="1" applyAlignment="1" applyProtection="1">
      <alignment horizontal="center" vertical="center"/>
    </xf>
    <xf numFmtId="169" fontId="1" fillId="0" borderId="0" xfId="2" applyNumberFormat="1" applyFont="1" applyFill="1" applyBorder="1" applyAlignment="1" applyProtection="1">
      <alignment horizontal="center" vertical="center"/>
    </xf>
    <xf numFmtId="170" fontId="1" fillId="0" borderId="0" xfId="1" applyNumberFormat="1" applyFont="1" applyFill="1" applyBorder="1" applyAlignment="1" applyProtection="1">
      <alignment horizontal="center" vertical="center"/>
    </xf>
    <xf numFmtId="179" fontId="1" fillId="0" borderId="0" xfId="1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180" fontId="1" fillId="0" borderId="0" xfId="0" applyNumberFormat="1" applyFont="1" applyFill="1" applyBorder="1" applyAlignment="1" applyProtection="1">
      <alignment horizontal="center" vertical="center"/>
    </xf>
    <xf numFmtId="173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1" applyNumberFormat="1" applyFont="1" applyFill="1" applyBorder="1" applyAlignment="1" applyProtection="1">
      <alignment horizontal="center" vertical="center"/>
    </xf>
    <xf numFmtId="0" fontId="10" fillId="3" borderId="2" xfId="5" applyFont="1" applyFill="1" applyBorder="1" applyAlignment="1" applyProtection="1">
      <alignment horizontal="center" vertical="center"/>
    </xf>
    <xf numFmtId="0" fontId="10" fillId="3" borderId="3" xfId="5" applyFont="1" applyFill="1" applyBorder="1" applyAlignment="1" applyProtection="1">
      <alignment horizontal="center" vertical="center"/>
    </xf>
    <xf numFmtId="0" fontId="6" fillId="0" borderId="0" xfId="5" applyProtection="1"/>
    <xf numFmtId="0" fontId="6" fillId="0" borderId="7" xfId="5" applyBorder="1" applyProtection="1"/>
    <xf numFmtId="0" fontId="6" fillId="0" borderId="8" xfId="5" applyBorder="1" applyProtection="1"/>
    <xf numFmtId="0" fontId="6" fillId="2" borderId="0" xfId="5" applyFill="1" applyProtection="1"/>
    <xf numFmtId="0" fontId="11" fillId="3" borderId="9" xfId="5" applyFont="1" applyFill="1" applyBorder="1" applyAlignment="1" applyProtection="1">
      <alignment horizontal="center" vertical="center"/>
    </xf>
    <xf numFmtId="0" fontId="11" fillId="3" borderId="10" xfId="5" applyFont="1" applyFill="1" applyBorder="1" applyAlignment="1" applyProtection="1">
      <alignment horizontal="center" vertical="center"/>
    </xf>
    <xf numFmtId="0" fontId="6" fillId="2" borderId="8" xfId="5" applyFill="1" applyBorder="1" applyProtection="1"/>
    <xf numFmtId="0" fontId="12" fillId="2" borderId="11" xfId="5" applyFont="1" applyFill="1" applyBorder="1" applyAlignment="1" applyProtection="1">
      <alignment horizontal="right"/>
    </xf>
    <xf numFmtId="181" fontId="0" fillId="4" borderId="12" xfId="6" applyNumberFormat="1" applyFont="1" applyFill="1" applyBorder="1" applyProtection="1"/>
    <xf numFmtId="168" fontId="6" fillId="5" borderId="13" xfId="1" applyNumberFormat="1" applyFill="1" applyBorder="1" applyProtection="1"/>
    <xf numFmtId="2" fontId="6" fillId="5" borderId="14" xfId="5" applyNumberFormat="1" applyFill="1" applyBorder="1" applyProtection="1"/>
    <xf numFmtId="168" fontId="6" fillId="5" borderId="12" xfId="1" applyNumberFormat="1" applyFill="1" applyBorder="1" applyProtection="1"/>
    <xf numFmtId="0" fontId="12" fillId="2" borderId="7" xfId="5" applyFont="1" applyFill="1" applyBorder="1" applyAlignment="1" applyProtection="1">
      <alignment horizontal="right"/>
    </xf>
    <xf numFmtId="168" fontId="6" fillId="5" borderId="12" xfId="1" applyNumberFormat="1" applyFill="1" applyBorder="1" applyAlignment="1" applyProtection="1">
      <alignment horizontal="right"/>
    </xf>
    <xf numFmtId="168" fontId="6" fillId="5" borderId="15" xfId="1" applyNumberFormat="1" applyFill="1" applyBorder="1" applyProtection="1"/>
    <xf numFmtId="2" fontId="6" fillId="5" borderId="16" xfId="5" applyNumberFormat="1" applyFill="1" applyBorder="1" applyProtection="1"/>
    <xf numFmtId="0" fontId="6" fillId="0" borderId="4" xfId="5" applyBorder="1" applyProtection="1"/>
    <xf numFmtId="0" fontId="6" fillId="0" borderId="5" xfId="5" applyBorder="1" applyProtection="1"/>
    <xf numFmtId="0" fontId="6" fillId="2" borderId="5" xfId="5" applyFill="1" applyBorder="1" applyProtection="1"/>
    <xf numFmtId="2" fontId="6" fillId="2" borderId="5" xfId="5" applyNumberFormat="1" applyFill="1" applyBorder="1" applyProtection="1"/>
    <xf numFmtId="0" fontId="6" fillId="2" borderId="6" xfId="5" applyFill="1" applyBorder="1" applyProtection="1"/>
    <xf numFmtId="0" fontId="11" fillId="3" borderId="9" xfId="5" applyFont="1" applyFill="1" applyBorder="1" applyAlignment="1" applyProtection="1">
      <alignment horizontal="center" vertical="center" wrapText="1"/>
    </xf>
    <xf numFmtId="0" fontId="11" fillId="3" borderId="17" xfId="5" applyFont="1" applyFill="1" applyBorder="1" applyAlignment="1" applyProtection="1">
      <alignment horizontal="center" vertical="center" wrapText="1"/>
    </xf>
    <xf numFmtId="0" fontId="11" fillId="3" borderId="10" xfId="5" applyFont="1" applyFill="1" applyBorder="1" applyAlignment="1" applyProtection="1">
      <alignment horizontal="center" vertical="center" wrapText="1"/>
    </xf>
    <xf numFmtId="0" fontId="12" fillId="2" borderId="0" xfId="5" applyFont="1" applyFill="1" applyAlignment="1" applyProtection="1">
      <alignment wrapText="1"/>
    </xf>
    <xf numFmtId="0" fontId="12" fillId="0" borderId="0" xfId="5" applyFont="1" applyAlignment="1" applyProtection="1">
      <alignment wrapText="1"/>
    </xf>
    <xf numFmtId="181" fontId="0" fillId="5" borderId="12" xfId="6" applyNumberFormat="1" applyFont="1" applyFill="1" applyBorder="1" applyProtection="1"/>
    <xf numFmtId="182" fontId="0" fillId="5" borderId="12" xfId="6" applyNumberFormat="1" applyFont="1" applyFill="1" applyBorder="1" applyProtection="1"/>
    <xf numFmtId="165" fontId="12" fillId="6" borderId="12" xfId="2" applyNumberFormat="1" applyFont="1" applyFill="1" applyBorder="1" applyProtection="1"/>
    <xf numFmtId="165" fontId="0" fillId="5" borderId="12" xfId="2" applyNumberFormat="1" applyFont="1" applyFill="1" applyBorder="1" applyProtection="1"/>
    <xf numFmtId="181" fontId="6" fillId="0" borderId="0" xfId="5" applyNumberFormat="1" applyProtection="1"/>
    <xf numFmtId="0" fontId="16" fillId="0" borderId="0" xfId="5" applyFont="1" applyAlignment="1" applyProtection="1">
      <alignment vertical="center"/>
    </xf>
    <xf numFmtId="0" fontId="16" fillId="2" borderId="0" xfId="5" applyFont="1" applyFill="1" applyAlignment="1" applyProtection="1">
      <alignment vertical="center"/>
    </xf>
    <xf numFmtId="0" fontId="6" fillId="0" borderId="0" xfId="5" applyBorder="1" applyProtection="1"/>
    <xf numFmtId="0" fontId="6" fillId="2" borderId="0" xfId="5" applyFill="1" applyBorder="1" applyProtection="1"/>
    <xf numFmtId="164" fontId="6" fillId="5" borderId="12" xfId="1" applyNumberFormat="1" applyFill="1" applyBorder="1" applyAlignment="1" applyProtection="1">
      <alignment horizontal="right"/>
    </xf>
    <xf numFmtId="0" fontId="10" fillId="3" borderId="0" xfId="5" applyFont="1" applyFill="1" applyBorder="1" applyAlignment="1" applyProtection="1">
      <alignment horizontal="center" vertical="center"/>
    </xf>
    <xf numFmtId="0" fontId="6" fillId="0" borderId="1" xfId="5" applyBorder="1" applyProtection="1"/>
    <xf numFmtId="0" fontId="10" fillId="3" borderId="8" xfId="5" applyFont="1" applyFill="1" applyBorder="1" applyAlignment="1" applyProtection="1">
      <alignment horizontal="center" vertical="center"/>
    </xf>
    <xf numFmtId="0" fontId="12" fillId="2" borderId="0" xfId="5" applyFont="1" applyFill="1" applyBorder="1" applyAlignment="1" applyProtection="1">
      <alignment horizontal="right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81" fontId="16" fillId="5" borderId="12" xfId="6" applyNumberFormat="1" applyFont="1" applyFill="1" applyBorder="1" applyAlignment="1" applyProtection="1">
      <alignment vertical="center"/>
    </xf>
    <xf numFmtId="182" fontId="16" fillId="5" borderId="12" xfId="6" applyNumberFormat="1" applyFont="1" applyFill="1" applyBorder="1" applyAlignment="1" applyProtection="1">
      <alignment vertical="center"/>
    </xf>
    <xf numFmtId="0" fontId="6" fillId="4" borderId="12" xfId="5" applyFill="1" applyBorder="1" applyAlignment="1" applyProtection="1">
      <alignment horizontal="center"/>
    </xf>
    <xf numFmtId="165" fontId="12" fillId="5" borderId="12" xfId="2" applyNumberFormat="1" applyFont="1" applyFill="1" applyBorder="1" applyProtection="1"/>
    <xf numFmtId="0" fontId="6" fillId="2" borderId="18" xfId="5" applyFill="1" applyBorder="1" applyProtection="1"/>
    <xf numFmtId="0" fontId="16" fillId="0" borderId="19" xfId="5" applyFont="1" applyBorder="1" applyAlignment="1" applyProtection="1">
      <alignment vertical="center"/>
    </xf>
  </cellXfs>
  <cellStyles count="7">
    <cellStyle name="Comma" xfId="1" builtinId="3"/>
    <cellStyle name="Comma 2" xfId="6" xr:uid="{257F350A-6F38-4273-868E-6FDB29DE1AFD}"/>
    <cellStyle name="Normal" xfId="0" builtinId="0"/>
    <cellStyle name="Normal 2" xfId="3" xr:uid="{C98C0D9A-3FDE-47F5-BC71-3349652DC888}"/>
    <cellStyle name="Normal 3" xfId="5" xr:uid="{339160A0-1454-49EE-90E4-2A9A6B2F7CC2}"/>
    <cellStyle name="Normal 4" xfId="4" xr:uid="{4710C67E-27F3-402F-BC6B-2C2DC977D365}"/>
    <cellStyle name="Percent" xfId="2" builtinId="5"/>
  </cellStyles>
  <dxfs count="0"/>
  <tableStyles count="0" defaultTableStyle="TableStyleMedium2" defaultPivotStyle="PivotStyleLight16"/>
  <colors>
    <mruColors>
      <color rgb="FFFFFFD5"/>
      <color rgb="FFFFFFE1"/>
      <color rgb="FFCCCC00"/>
      <color rgb="FFCCFFFF"/>
      <color rgb="FF0000CC"/>
      <color rgb="FFC3E1FF"/>
      <color rgb="FFE6E6E6"/>
      <color rgb="FFDDDDDD"/>
      <color rgb="FFFFFF99"/>
      <color rgb="FFCD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310101</xdr:colOff>
      <xdr:row>1</xdr:row>
      <xdr:rowOff>111318</xdr:rowOff>
    </xdr:from>
    <xdr:to>
      <xdr:col>1</xdr:col>
      <xdr:colOff>614987</xdr:colOff>
      <xdr:row>3</xdr:row>
      <xdr:rowOff>163843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F13BA4-1874-4DA3-AA76-9039CBC04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371" y="206734"/>
          <a:ext cx="304886" cy="3785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saadeddin\Desktop\QFD\House%20of%20Quality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QI%20Macros\Time%20Tracking%20Templates\timetra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TY%20Workshe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pmocalc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>
        <row r="2">
          <cell r="C2" t="str">
            <v>┼┼</v>
          </cell>
        </row>
        <row r="3">
          <cell r="C3" t="str">
            <v>┼</v>
          </cell>
        </row>
        <row r="4">
          <cell r="C4" t="str">
            <v>▬</v>
          </cell>
        </row>
        <row r="5">
          <cell r="C5" t="str">
            <v>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o"/>
      <sheetName val="Reasons"/>
    </sheetNames>
    <sheetDataSet>
      <sheetData sheetId="0">
        <row r="2">
          <cell r="A2" t="str">
            <v>JS</v>
          </cell>
        </row>
        <row r="3">
          <cell r="A3" t="str">
            <v>LJ</v>
          </cell>
        </row>
      </sheetData>
      <sheetData sheetId="1">
        <row r="2">
          <cell r="A2" t="str">
            <v>No Staff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PMO Sigma Calculator"/>
      <sheetName val="EOC"/>
      <sheetName val="Little's Law"/>
      <sheetName val="Taguchi Loss"/>
      <sheetName val="Cp Cpk PPM Calculator"/>
      <sheetName val="O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PMO Sigma Calculator"/>
      <sheetName val="EOC"/>
      <sheetName val="Little's Law"/>
      <sheetName val="Taguchi Loss"/>
      <sheetName val="Cp Cpk PPM Calculator"/>
      <sheetName val="OE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2D6D9-DDF6-498B-82BD-B5B5A6232233}">
  <sheetPr>
    <tabColor rgb="FFFFFF99"/>
    <pageSetUpPr fitToPage="1"/>
  </sheetPr>
  <dimension ref="A1:O47"/>
  <sheetViews>
    <sheetView showGridLines="0" tabSelected="1" zoomScaleNormal="100" workbookViewId="0">
      <selection activeCell="E18" sqref="E18"/>
    </sheetView>
  </sheetViews>
  <sheetFormatPr defaultRowHeight="12.55" x14ac:dyDescent="0.2"/>
  <cols>
    <col min="1" max="1" width="1.6640625" style="36" customWidth="1"/>
    <col min="2" max="2" width="13.109375" style="36" customWidth="1"/>
    <col min="3" max="3" width="10" style="36" bestFit="1" customWidth="1"/>
    <col min="4" max="4" width="9" style="36" customWidth="1"/>
    <col min="5" max="5" width="13.109375" style="36" customWidth="1"/>
    <col min="6" max="6" width="13.5546875" style="36" customWidth="1"/>
    <col min="7" max="7" width="10" style="36" customWidth="1"/>
    <col min="8" max="8" width="11.88671875" style="36" customWidth="1"/>
    <col min="9" max="9" width="13.109375" style="36" bestFit="1" customWidth="1"/>
    <col min="10" max="10" width="14.109375" style="36" customWidth="1"/>
    <col min="11" max="11" width="13.33203125" style="36" customWidth="1"/>
    <col min="12" max="12" width="13.44140625" style="36" customWidth="1"/>
    <col min="13" max="13" width="1.77734375" style="36" customWidth="1"/>
    <col min="14" max="16384" width="8.88671875" style="36"/>
  </cols>
  <sheetData>
    <row r="1" spans="2:15" ht="7.55" customHeight="1" thickBot="1" x14ac:dyDescent="0.25"/>
    <row r="2" spans="2:15" ht="12.55" customHeight="1" x14ac:dyDescent="0.2">
      <c r="B2" s="73"/>
      <c r="C2" s="76" t="s">
        <v>21</v>
      </c>
      <c r="D2" s="76"/>
      <c r="E2" s="76"/>
      <c r="F2" s="34" t="s">
        <v>2</v>
      </c>
      <c r="G2" s="34"/>
      <c r="H2" s="34"/>
      <c r="I2" s="34"/>
      <c r="J2" s="34"/>
      <c r="K2" s="34"/>
      <c r="L2" s="35"/>
    </row>
    <row r="3" spans="2:15" ht="13.15" customHeight="1" x14ac:dyDescent="0.2">
      <c r="B3" s="37"/>
      <c r="C3" s="77"/>
      <c r="D3" s="77"/>
      <c r="E3" s="77"/>
      <c r="F3" s="72"/>
      <c r="G3" s="72"/>
      <c r="H3" s="72"/>
      <c r="I3" s="72"/>
      <c r="J3" s="72"/>
      <c r="K3" s="72"/>
      <c r="L3" s="74"/>
    </row>
    <row r="4" spans="2:15" ht="13.15" thickBot="1" x14ac:dyDescent="0.25">
      <c r="B4" s="37"/>
      <c r="C4" s="69"/>
      <c r="D4" s="69"/>
      <c r="E4" s="69"/>
      <c r="F4" s="69"/>
      <c r="G4" s="69"/>
      <c r="H4" s="69"/>
      <c r="I4" s="69"/>
      <c r="J4" s="69"/>
      <c r="K4" s="69"/>
      <c r="L4" s="38"/>
    </row>
    <row r="5" spans="2:15" ht="13.15" x14ac:dyDescent="0.2">
      <c r="B5" s="37"/>
      <c r="C5" s="69"/>
      <c r="D5" s="70"/>
      <c r="E5" s="40" t="s">
        <v>1</v>
      </c>
      <c r="F5" s="41" t="s">
        <v>0</v>
      </c>
      <c r="G5" s="70"/>
      <c r="H5" s="69"/>
      <c r="I5" s="69"/>
      <c r="J5" s="70"/>
      <c r="K5" s="70"/>
      <c r="L5" s="42"/>
      <c r="M5" s="39"/>
    </row>
    <row r="6" spans="2:15" ht="13.15" x14ac:dyDescent="0.25">
      <c r="B6" s="43" t="s">
        <v>3</v>
      </c>
      <c r="C6" s="44">
        <v>2</v>
      </c>
      <c r="D6" s="70"/>
      <c r="E6" s="45">
        <v>697000</v>
      </c>
      <c r="F6" s="46">
        <f t="shared" ref="F6:F12" si="0">ROUND((NORMSINV(1-E6/1000000))+1.5,2)</f>
        <v>0.98</v>
      </c>
      <c r="G6" s="70"/>
      <c r="H6" s="75" t="s">
        <v>1</v>
      </c>
      <c r="I6" s="47">
        <f>C7/(C6*C8)*1000000</f>
        <v>96734.693877551021</v>
      </c>
      <c r="J6" s="70"/>
      <c r="K6" s="70"/>
      <c r="L6" s="42"/>
      <c r="M6" s="39"/>
    </row>
    <row r="7" spans="2:15" ht="13.15" x14ac:dyDescent="0.25">
      <c r="B7" s="48" t="s">
        <v>4</v>
      </c>
      <c r="C7" s="44">
        <v>237</v>
      </c>
      <c r="D7" s="70"/>
      <c r="E7" s="45">
        <v>697000</v>
      </c>
      <c r="F7" s="46">
        <f t="shared" si="0"/>
        <v>0.98</v>
      </c>
      <c r="G7" s="70"/>
      <c r="H7" s="75" t="s">
        <v>5</v>
      </c>
      <c r="I7" s="47">
        <f>I6/10000</f>
        <v>9.6734693877551017</v>
      </c>
      <c r="J7" s="70"/>
      <c r="K7" s="70"/>
      <c r="L7" s="42"/>
      <c r="M7" s="39"/>
    </row>
    <row r="8" spans="2:15" ht="13.15" x14ac:dyDescent="0.25">
      <c r="B8" s="48" t="s">
        <v>6</v>
      </c>
      <c r="C8" s="44">
        <v>1225</v>
      </c>
      <c r="D8" s="70"/>
      <c r="E8" s="45">
        <v>308733</v>
      </c>
      <c r="F8" s="46">
        <f t="shared" si="0"/>
        <v>2</v>
      </c>
      <c r="G8" s="70"/>
      <c r="H8" s="75" t="s">
        <v>7</v>
      </c>
      <c r="I8" s="47">
        <f>100-I7</f>
        <v>90.326530612244895</v>
      </c>
      <c r="J8" s="70"/>
      <c r="K8" s="70"/>
      <c r="L8" s="42"/>
      <c r="M8" s="39"/>
    </row>
    <row r="9" spans="2:15" ht="13.15" x14ac:dyDescent="0.25">
      <c r="B9" s="48"/>
      <c r="C9" s="69"/>
      <c r="D9" s="70"/>
      <c r="E9" s="45">
        <v>66803</v>
      </c>
      <c r="F9" s="46">
        <f t="shared" si="0"/>
        <v>3</v>
      </c>
      <c r="G9" s="70"/>
      <c r="H9" s="75" t="s">
        <v>0</v>
      </c>
      <c r="I9" s="47">
        <f>IF(I6=0,6,ROUND((NORMSINV(1-I6/1000000))+1.5,2))</f>
        <v>2.8</v>
      </c>
      <c r="J9" s="70"/>
      <c r="K9" s="70"/>
      <c r="L9" s="42"/>
      <c r="M9" s="39"/>
    </row>
    <row r="10" spans="2:15" ht="13.15" x14ac:dyDescent="0.25">
      <c r="B10" s="37"/>
      <c r="C10" s="69"/>
      <c r="D10" s="70"/>
      <c r="E10" s="45">
        <v>6210</v>
      </c>
      <c r="F10" s="46">
        <f t="shared" si="0"/>
        <v>4</v>
      </c>
      <c r="G10" s="70"/>
      <c r="H10" s="75" t="s">
        <v>8</v>
      </c>
      <c r="I10" s="49">
        <f>IF(I6=0,4.5,(NORMSINV(1-I6/1000000)))</f>
        <v>1.3003840092984065</v>
      </c>
      <c r="J10" s="70"/>
      <c r="K10" s="70"/>
      <c r="L10" s="42"/>
      <c r="M10" s="39"/>
    </row>
    <row r="11" spans="2:15" ht="13.15" x14ac:dyDescent="0.25">
      <c r="B11" s="37"/>
      <c r="C11" s="69"/>
      <c r="D11" s="70"/>
      <c r="E11" s="45">
        <v>233</v>
      </c>
      <c r="F11" s="46">
        <f t="shared" si="0"/>
        <v>5</v>
      </c>
      <c r="G11" s="70"/>
      <c r="H11" s="75" t="s">
        <v>9</v>
      </c>
      <c r="I11" s="49">
        <f>C7/C8*1000000</f>
        <v>193469.38775510204</v>
      </c>
      <c r="J11" s="70"/>
      <c r="K11" s="70"/>
      <c r="L11" s="42"/>
      <c r="M11" s="39"/>
    </row>
    <row r="12" spans="2:15" ht="13.8" thickBot="1" x14ac:dyDescent="0.3">
      <c r="B12" s="37"/>
      <c r="C12" s="69"/>
      <c r="D12" s="70"/>
      <c r="E12" s="50">
        <v>3.4</v>
      </c>
      <c r="F12" s="51">
        <f t="shared" si="0"/>
        <v>6</v>
      </c>
      <c r="G12" s="70"/>
      <c r="H12" s="75" t="s">
        <v>10</v>
      </c>
      <c r="I12" s="71">
        <f>I9/3</f>
        <v>0.93333333333333324</v>
      </c>
      <c r="J12" s="70"/>
      <c r="K12" s="70"/>
      <c r="L12" s="42"/>
      <c r="M12" s="39"/>
    </row>
    <row r="13" spans="2:15" ht="13.15" thickBot="1" x14ac:dyDescent="0.25">
      <c r="B13" s="52"/>
      <c r="C13" s="53"/>
      <c r="D13" s="54"/>
      <c r="E13" s="54"/>
      <c r="F13" s="55"/>
      <c r="G13" s="54"/>
      <c r="H13" s="54"/>
      <c r="I13" s="54"/>
      <c r="J13" s="54"/>
      <c r="K13" s="54"/>
      <c r="L13" s="56"/>
      <c r="M13" s="39"/>
    </row>
    <row r="14" spans="2:15" s="61" customFormat="1" ht="52.6" x14ac:dyDescent="0.25">
      <c r="B14" s="57" t="s">
        <v>11</v>
      </c>
      <c r="C14" s="58" t="s">
        <v>4</v>
      </c>
      <c r="D14" s="58" t="s">
        <v>6</v>
      </c>
      <c r="E14" s="58" t="s">
        <v>12</v>
      </c>
      <c r="F14" s="58" t="s">
        <v>13</v>
      </c>
      <c r="G14" s="58" t="s">
        <v>14</v>
      </c>
      <c r="H14" s="58" t="s">
        <v>15</v>
      </c>
      <c r="I14" s="58" t="s">
        <v>16</v>
      </c>
      <c r="J14" s="58" t="s">
        <v>17</v>
      </c>
      <c r="K14" s="58" t="s">
        <v>18</v>
      </c>
      <c r="L14" s="59" t="s">
        <v>19</v>
      </c>
      <c r="M14" s="60"/>
    </row>
    <row r="15" spans="2:15" ht="14.6" customHeight="1" x14ac:dyDescent="0.25">
      <c r="B15" s="80">
        <v>1</v>
      </c>
      <c r="C15" s="44">
        <v>32</v>
      </c>
      <c r="D15" s="44">
        <v>3434</v>
      </c>
      <c r="E15" s="44">
        <v>1</v>
      </c>
      <c r="F15" s="62">
        <f>IF(AND(D15&lt;&gt;"",E15&lt;&gt;""),D15*E15,"")</f>
        <v>3434</v>
      </c>
      <c r="G15" s="63">
        <f>IF(AND(C15&lt;&gt;"",D15&lt;&gt;""),C15/D15,"")</f>
        <v>9.3185789167152012E-3</v>
      </c>
      <c r="H15" s="64">
        <f>IF(AND(C15&lt;&gt;"",D15&lt;&gt;""),1-G15,"")</f>
        <v>0.99068142108328483</v>
      </c>
      <c r="I15" s="63">
        <f t="shared" ref="I15:I24" si="1">IF(AND(C15&lt;&gt;"",F15&lt;&gt;""),C15/F15,"")</f>
        <v>9.3185789167152012E-3</v>
      </c>
      <c r="J15" s="62">
        <f>IF(I15&lt;&gt;"",I15*1000000,"")</f>
        <v>9318.5789167152016</v>
      </c>
      <c r="K15" s="65">
        <f>IF(D15=0,"",IF(G15&lt;&gt;"",EXP(-G15),1))</f>
        <v>0.99072470448884875</v>
      </c>
      <c r="L15" s="81">
        <f>IF(D15=0,"",K15)</f>
        <v>0.99072470448884875</v>
      </c>
      <c r="M15" s="39"/>
    </row>
    <row r="16" spans="2:15" ht="14.6" customHeight="1" x14ac:dyDescent="0.25">
      <c r="B16" s="80">
        <v>2</v>
      </c>
      <c r="C16" s="44">
        <v>15</v>
      </c>
      <c r="D16" s="44">
        <v>4345</v>
      </c>
      <c r="E16" s="44">
        <v>1</v>
      </c>
      <c r="F16" s="62">
        <f t="shared" ref="F16:F23" si="2">IF(AND(D16&lt;&gt;"",E16&lt;&gt;""),D16*E16,"")</f>
        <v>4345</v>
      </c>
      <c r="G16" s="63">
        <f t="shared" ref="G16:G24" si="3">IF(AND(C16&lt;&gt;"",D16&lt;&gt;""),C16/D16,"")</f>
        <v>3.4522439585730723E-3</v>
      </c>
      <c r="H16" s="64">
        <f>IF(AND(C16&lt;&gt;"",D16&lt;&gt;""),1-G16,"")</f>
        <v>0.99654775604142698</v>
      </c>
      <c r="I16" s="63">
        <f t="shared" si="1"/>
        <v>3.4522439585730723E-3</v>
      </c>
      <c r="J16" s="62">
        <f t="shared" ref="J16:J24" si="4">IF(I16&lt;&gt;"",I16*1000000,"")</f>
        <v>3452.2439585730722</v>
      </c>
      <c r="K16" s="65">
        <f t="shared" ref="K16:K23" si="5">IF(D16=0,"",IF(G16&lt;&gt;"",EXP(-G16),1))</f>
        <v>0.99655370818421529</v>
      </c>
      <c r="L16" s="81">
        <f>IF(D16=0,"",PRODUCT(K$15:K16))</f>
        <v>0.98731037804807309</v>
      </c>
      <c r="M16" s="39"/>
      <c r="O16" s="66"/>
    </row>
    <row r="17" spans="1:13" ht="14.6" customHeight="1" x14ac:dyDescent="0.25">
      <c r="B17" s="80">
        <v>3</v>
      </c>
      <c r="C17" s="44">
        <v>23</v>
      </c>
      <c r="D17" s="44">
        <v>3322</v>
      </c>
      <c r="E17" s="44">
        <v>1</v>
      </c>
      <c r="F17" s="62">
        <f t="shared" si="2"/>
        <v>3322</v>
      </c>
      <c r="G17" s="63">
        <f t="shared" si="3"/>
        <v>6.923540036122818E-3</v>
      </c>
      <c r="H17" s="64">
        <f t="shared" ref="H17:H22" si="6">IF(AND(C17&lt;&gt;"",D17&lt;&gt;""),1-G17,"")</f>
        <v>0.99307645996387717</v>
      </c>
      <c r="I17" s="63">
        <f t="shared" si="1"/>
        <v>6.923540036122818E-3</v>
      </c>
      <c r="J17" s="62">
        <f t="shared" si="4"/>
        <v>6923.5400361228176</v>
      </c>
      <c r="K17" s="65">
        <f t="shared" si="5"/>
        <v>0.99310037244901794</v>
      </c>
      <c r="L17" s="81">
        <f>IF(D17=0,"",PRODUCT(K$15:K17))</f>
        <v>0.98049830416232209</v>
      </c>
      <c r="M17" s="39"/>
    </row>
    <row r="18" spans="1:13" ht="14.6" customHeight="1" x14ac:dyDescent="0.25">
      <c r="B18" s="80">
        <v>4</v>
      </c>
      <c r="C18" s="44"/>
      <c r="D18" s="44"/>
      <c r="E18" s="44"/>
      <c r="F18" s="62" t="str">
        <f t="shared" si="2"/>
        <v/>
      </c>
      <c r="G18" s="63" t="str">
        <f t="shared" si="3"/>
        <v/>
      </c>
      <c r="H18" s="64" t="str">
        <f t="shared" si="6"/>
        <v/>
      </c>
      <c r="I18" s="63" t="str">
        <f t="shared" si="1"/>
        <v/>
      </c>
      <c r="J18" s="62" t="str">
        <f t="shared" si="4"/>
        <v/>
      </c>
      <c r="K18" s="65" t="str">
        <f t="shared" si="5"/>
        <v/>
      </c>
      <c r="L18" s="81" t="str">
        <f>IF(D18=0,"",PRODUCT(K$15:K18))</f>
        <v/>
      </c>
      <c r="M18" s="39"/>
    </row>
    <row r="19" spans="1:13" ht="14.6" customHeight="1" x14ac:dyDescent="0.25">
      <c r="B19" s="80">
        <v>5</v>
      </c>
      <c r="C19" s="44"/>
      <c r="D19" s="44"/>
      <c r="E19" s="44"/>
      <c r="F19" s="62" t="str">
        <f t="shared" si="2"/>
        <v/>
      </c>
      <c r="G19" s="63" t="str">
        <f t="shared" si="3"/>
        <v/>
      </c>
      <c r="H19" s="64" t="str">
        <f t="shared" si="6"/>
        <v/>
      </c>
      <c r="I19" s="63" t="str">
        <f t="shared" si="1"/>
        <v/>
      </c>
      <c r="J19" s="62" t="str">
        <f t="shared" si="4"/>
        <v/>
      </c>
      <c r="K19" s="65" t="str">
        <f t="shared" si="5"/>
        <v/>
      </c>
      <c r="L19" s="81" t="str">
        <f>IF(D19=0,"",PRODUCT(K$15:K19))</f>
        <v/>
      </c>
      <c r="M19" s="39"/>
    </row>
    <row r="20" spans="1:13" ht="14.6" customHeight="1" x14ac:dyDescent="0.25">
      <c r="B20" s="80">
        <v>6</v>
      </c>
      <c r="C20" s="44"/>
      <c r="D20" s="44"/>
      <c r="E20" s="44"/>
      <c r="F20" s="62" t="str">
        <f t="shared" si="2"/>
        <v/>
      </c>
      <c r="G20" s="63" t="str">
        <f t="shared" si="3"/>
        <v/>
      </c>
      <c r="H20" s="64" t="str">
        <f t="shared" si="6"/>
        <v/>
      </c>
      <c r="I20" s="63" t="str">
        <f t="shared" si="1"/>
        <v/>
      </c>
      <c r="J20" s="62" t="str">
        <f t="shared" si="4"/>
        <v/>
      </c>
      <c r="K20" s="65" t="str">
        <f t="shared" si="5"/>
        <v/>
      </c>
      <c r="L20" s="81" t="str">
        <f>IF(D20=0,"",PRODUCT(K$15:K20))</f>
        <v/>
      </c>
      <c r="M20" s="39"/>
    </row>
    <row r="21" spans="1:13" ht="14.6" customHeight="1" x14ac:dyDescent="0.25">
      <c r="B21" s="80">
        <v>7</v>
      </c>
      <c r="C21" s="44"/>
      <c r="D21" s="44"/>
      <c r="E21" s="44"/>
      <c r="F21" s="62" t="str">
        <f>IF(AND(D21&lt;&gt;"",E21&lt;&gt;""),D21*E21,"")</f>
        <v/>
      </c>
      <c r="G21" s="63" t="str">
        <f>IF(AND(C21&lt;&gt;"",D21&lt;&gt;""),C21/D21,"")</f>
        <v/>
      </c>
      <c r="H21" s="64" t="str">
        <f t="shared" si="6"/>
        <v/>
      </c>
      <c r="I21" s="63" t="str">
        <f t="shared" si="1"/>
        <v/>
      </c>
      <c r="J21" s="62" t="str">
        <f t="shared" si="4"/>
        <v/>
      </c>
      <c r="K21" s="65" t="str">
        <f t="shared" si="5"/>
        <v/>
      </c>
      <c r="L21" s="81" t="str">
        <f>IF(D21=0,"",PRODUCT(K$15:K21))</f>
        <v/>
      </c>
      <c r="M21" s="39"/>
    </row>
    <row r="22" spans="1:13" ht="14.6" customHeight="1" x14ac:dyDescent="0.25">
      <c r="B22" s="80">
        <v>8</v>
      </c>
      <c r="C22" s="44"/>
      <c r="D22" s="44"/>
      <c r="E22" s="44"/>
      <c r="F22" s="62" t="str">
        <f t="shared" si="2"/>
        <v/>
      </c>
      <c r="G22" s="63" t="str">
        <f t="shared" si="3"/>
        <v/>
      </c>
      <c r="H22" s="64" t="str">
        <f t="shared" si="6"/>
        <v/>
      </c>
      <c r="I22" s="63" t="str">
        <f t="shared" si="1"/>
        <v/>
      </c>
      <c r="J22" s="62" t="str">
        <f t="shared" si="4"/>
        <v/>
      </c>
      <c r="K22" s="65" t="str">
        <f t="shared" si="5"/>
        <v/>
      </c>
      <c r="L22" s="81" t="str">
        <f>IF(D22=0,"",PRODUCT(K$15:K22))</f>
        <v/>
      </c>
      <c r="M22" s="39"/>
    </row>
    <row r="23" spans="1:13" ht="14.6" customHeight="1" x14ac:dyDescent="0.25">
      <c r="B23" s="80">
        <v>9</v>
      </c>
      <c r="C23" s="44"/>
      <c r="D23" s="44"/>
      <c r="E23" s="44"/>
      <c r="F23" s="62" t="str">
        <f t="shared" si="2"/>
        <v/>
      </c>
      <c r="G23" s="63" t="str">
        <f t="shared" si="3"/>
        <v/>
      </c>
      <c r="H23" s="64"/>
      <c r="I23" s="63" t="str">
        <f t="shared" si="1"/>
        <v/>
      </c>
      <c r="J23" s="62" t="str">
        <f t="shared" si="4"/>
        <v/>
      </c>
      <c r="K23" s="65" t="str">
        <f t="shared" si="5"/>
        <v/>
      </c>
      <c r="L23" s="81" t="str">
        <f>IF(D23=0,"",PRODUCT(K$15:K23))</f>
        <v/>
      </c>
      <c r="M23" s="39"/>
    </row>
    <row r="24" spans="1:13" s="67" customFormat="1" ht="17.55" customHeight="1" x14ac:dyDescent="0.2">
      <c r="B24" s="83" t="s">
        <v>20</v>
      </c>
      <c r="C24" s="78">
        <f>SUM(C15:C23)</f>
        <v>70</v>
      </c>
      <c r="D24" s="78">
        <f t="shared" ref="D24" si="7">SUM(D15:D23)</f>
        <v>11101</v>
      </c>
      <c r="E24" s="82"/>
      <c r="F24" s="78">
        <f>IF(SUM(F15:F23)=0,"",SUM(F15:F23))</f>
        <v>11101</v>
      </c>
      <c r="G24" s="79">
        <f t="shared" si="3"/>
        <v>6.3057382217818212E-3</v>
      </c>
      <c r="H24" s="82"/>
      <c r="I24" s="79">
        <f t="shared" si="1"/>
        <v>6.3057382217818212E-3</v>
      </c>
      <c r="J24" s="78">
        <f t="shared" si="4"/>
        <v>6305.7382217818213</v>
      </c>
      <c r="K24" s="39"/>
      <c r="L24" s="39"/>
      <c r="M24" s="68"/>
    </row>
    <row r="25" spans="1:13" x14ac:dyDescent="0.2">
      <c r="A25" s="69"/>
      <c r="B25" s="7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x14ac:dyDescent="0.2">
      <c r="A26" s="69"/>
      <c r="B26" s="70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2">
      <c r="A27" s="69"/>
      <c r="B27" s="7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13" x14ac:dyDescent="0.2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3" ht="15.05" x14ac:dyDescent="0.2">
      <c r="A29" s="69"/>
      <c r="B29" s="1"/>
      <c r="C29" s="1"/>
      <c r="D29" s="1"/>
      <c r="E29" s="1"/>
      <c r="F29" s="3"/>
      <c r="G29" s="1"/>
      <c r="H29" s="1"/>
      <c r="I29" s="1"/>
      <c r="J29" s="1"/>
      <c r="K29" s="69"/>
    </row>
    <row r="30" spans="1:13" ht="15.05" x14ac:dyDescent="0.2">
      <c r="A30" s="69"/>
      <c r="B30" s="1"/>
      <c r="C30" s="1"/>
      <c r="D30" s="1"/>
      <c r="E30" s="1"/>
      <c r="F30" s="3"/>
      <c r="G30" s="1"/>
      <c r="H30" s="1"/>
      <c r="I30" s="1"/>
      <c r="J30" s="1"/>
      <c r="K30" s="69"/>
    </row>
    <row r="31" spans="1:13" ht="15.05" x14ac:dyDescent="0.2">
      <c r="A31" s="69"/>
      <c r="B31" s="4"/>
      <c r="C31" s="4"/>
      <c r="D31" s="4"/>
      <c r="E31" s="4"/>
      <c r="F31" s="3"/>
      <c r="G31" s="4"/>
      <c r="H31" s="4"/>
      <c r="I31" s="4"/>
      <c r="J31" s="4"/>
      <c r="K31" s="69"/>
    </row>
    <row r="32" spans="1:13" ht="15.05" x14ac:dyDescent="0.2">
      <c r="A32" s="69"/>
      <c r="B32" s="5"/>
      <c r="C32" s="6"/>
      <c r="D32" s="7"/>
      <c r="E32" s="8"/>
      <c r="F32" s="3"/>
      <c r="G32" s="9"/>
      <c r="H32" s="10"/>
      <c r="I32" s="9"/>
      <c r="J32" s="10"/>
      <c r="K32" s="69"/>
    </row>
    <row r="33" spans="1:11" ht="15.05" x14ac:dyDescent="0.2">
      <c r="A33" s="69"/>
      <c r="B33" s="5"/>
      <c r="C33" s="6"/>
      <c r="D33" s="11"/>
      <c r="E33" s="10"/>
      <c r="F33" s="3"/>
      <c r="G33" s="12"/>
      <c r="H33" s="10"/>
      <c r="I33" s="12"/>
      <c r="J33" s="10"/>
      <c r="K33" s="69"/>
    </row>
    <row r="34" spans="1:11" ht="15.05" x14ac:dyDescent="0.2">
      <c r="A34" s="69"/>
      <c r="B34" s="5"/>
      <c r="C34" s="6"/>
      <c r="D34" s="13"/>
      <c r="E34" s="10"/>
      <c r="F34" s="3"/>
      <c r="G34" s="12"/>
      <c r="H34" s="10"/>
      <c r="I34" s="12"/>
      <c r="J34" s="10"/>
      <c r="K34" s="69"/>
    </row>
    <row r="35" spans="1:11" ht="15.05" x14ac:dyDescent="0.2">
      <c r="A35" s="69"/>
      <c r="B35" s="5"/>
      <c r="C35" s="6"/>
      <c r="D35" s="12"/>
      <c r="E35" s="10"/>
      <c r="F35" s="3"/>
      <c r="G35" s="12"/>
      <c r="H35" s="10"/>
      <c r="I35" s="12"/>
      <c r="J35" s="10"/>
      <c r="K35" s="69"/>
    </row>
    <row r="36" spans="1:11" ht="15.05" x14ac:dyDescent="0.2">
      <c r="A36" s="69"/>
      <c r="B36" s="5"/>
      <c r="C36" s="6"/>
      <c r="D36" s="12"/>
      <c r="E36" s="10"/>
      <c r="F36" s="3"/>
      <c r="G36" s="12"/>
      <c r="H36" s="10"/>
      <c r="I36" s="12"/>
      <c r="J36" s="10"/>
      <c r="K36" s="69"/>
    </row>
    <row r="37" spans="1:11" x14ac:dyDescent="0.2">
      <c r="A37" s="69"/>
      <c r="B37" s="5"/>
      <c r="C37" s="6"/>
      <c r="D37" s="12"/>
      <c r="E37" s="10"/>
      <c r="F37" s="14"/>
      <c r="G37" s="12"/>
      <c r="H37" s="10"/>
      <c r="I37" s="12"/>
      <c r="J37" s="10"/>
      <c r="K37" s="69"/>
    </row>
    <row r="38" spans="1:11" x14ac:dyDescent="0.2">
      <c r="A38" s="69"/>
      <c r="B38" s="5"/>
      <c r="C38" s="6"/>
      <c r="D38" s="12"/>
      <c r="E38" s="10"/>
      <c r="F38" s="14"/>
      <c r="G38" s="12"/>
      <c r="H38" s="10"/>
      <c r="I38" s="12"/>
      <c r="J38" s="10"/>
      <c r="K38" s="69"/>
    </row>
    <row r="39" spans="1:11" x14ac:dyDescent="0.2">
      <c r="A39" s="69"/>
      <c r="B39" s="5"/>
      <c r="C39" s="6"/>
      <c r="D39" s="12"/>
      <c r="E39" s="10"/>
      <c r="F39" s="14"/>
      <c r="G39" s="12"/>
      <c r="H39" s="10"/>
      <c r="I39" s="12"/>
      <c r="J39" s="10"/>
      <c r="K39" s="69"/>
    </row>
    <row r="40" spans="1:11" x14ac:dyDescent="0.2">
      <c r="A40" s="69"/>
      <c r="B40" s="5"/>
      <c r="C40" s="6"/>
      <c r="D40" s="12"/>
      <c r="E40" s="10"/>
      <c r="F40" s="14"/>
      <c r="G40" s="12"/>
      <c r="H40" s="10"/>
      <c r="I40" s="12"/>
      <c r="J40" s="10"/>
      <c r="K40" s="69"/>
    </row>
    <row r="41" spans="1:11" x14ac:dyDescent="0.2">
      <c r="A41" s="69"/>
      <c r="B41" s="5"/>
      <c r="C41" s="6"/>
      <c r="D41" s="12"/>
      <c r="E41" s="10"/>
      <c r="F41" s="14"/>
      <c r="G41" s="9"/>
      <c r="H41" s="10"/>
      <c r="I41" s="9"/>
      <c r="J41" s="10"/>
      <c r="K41" s="69"/>
    </row>
    <row r="42" spans="1:11" x14ac:dyDescent="0.2">
      <c r="A42" s="69"/>
      <c r="B42" s="5"/>
      <c r="C42" s="6"/>
      <c r="D42" s="13"/>
      <c r="E42" s="10"/>
      <c r="F42" s="14"/>
      <c r="G42" s="15"/>
      <c r="H42" s="10"/>
      <c r="I42" s="15"/>
      <c r="J42" s="10"/>
      <c r="K42" s="69"/>
    </row>
    <row r="43" spans="1:11" x14ac:dyDescent="0.2">
      <c r="A43" s="69"/>
      <c r="B43" s="16"/>
      <c r="C43" s="17"/>
      <c r="D43" s="18"/>
      <c r="E43" s="19"/>
      <c r="F43" s="14"/>
      <c r="G43" s="20"/>
      <c r="H43" s="21"/>
      <c r="I43" s="22"/>
      <c r="J43" s="21"/>
      <c r="K43" s="69"/>
    </row>
    <row r="44" spans="1:11" x14ac:dyDescent="0.2">
      <c r="A44" s="69"/>
      <c r="B44" s="5"/>
      <c r="C44" s="6"/>
      <c r="D44" s="7"/>
      <c r="E44" s="23"/>
      <c r="F44" s="14"/>
      <c r="G44" s="24"/>
      <c r="H44" s="25"/>
      <c r="I44" s="24"/>
      <c r="J44" s="25"/>
      <c r="K44" s="69"/>
    </row>
    <row r="45" spans="1:11" x14ac:dyDescent="0.2">
      <c r="A45" s="69"/>
      <c r="B45" s="5"/>
      <c r="C45" s="6"/>
      <c r="D45" s="26"/>
      <c r="E45" s="27"/>
      <c r="F45" s="14"/>
      <c r="G45" s="24"/>
      <c r="H45" s="28"/>
      <c r="I45" s="24"/>
      <c r="J45" s="28"/>
      <c r="K45" s="69"/>
    </row>
    <row r="46" spans="1:11" x14ac:dyDescent="0.2">
      <c r="A46" s="69"/>
      <c r="B46" s="4"/>
      <c r="C46" s="4"/>
      <c r="D46" s="4"/>
      <c r="E46" s="4"/>
      <c r="F46" s="29"/>
      <c r="G46" s="4"/>
      <c r="H46" s="4"/>
      <c r="I46" s="4"/>
      <c r="J46" s="4"/>
      <c r="K46" s="69"/>
    </row>
    <row r="47" spans="1:11" ht="15.05" x14ac:dyDescent="0.2">
      <c r="A47" s="69"/>
      <c r="B47" s="30"/>
      <c r="C47" s="6"/>
      <c r="D47" s="31"/>
      <c r="E47" s="32"/>
      <c r="F47" s="2"/>
      <c r="G47" s="31"/>
      <c r="H47" s="33"/>
      <c r="I47" s="11"/>
      <c r="J47" s="33"/>
      <c r="K47" s="69"/>
    </row>
  </sheetData>
  <sheetProtection algorithmName="SHA-512" hashValue="qkHJ1UezqqPVnSkMA/x7HwMboP7xSpBngaUWtnl+fP1xl3nDMCKwSegN0XVoYcT5GYTwZnW61cH1gA19aCgibw==" saltValue="YIUwsHeT8NAI71NHSRqQ8A==" spinCount="100000" sheet="1" objects="1" scenarios="1"/>
  <mergeCells count="7">
    <mergeCell ref="B29:E29"/>
    <mergeCell ref="G29:J29"/>
    <mergeCell ref="B30:E30"/>
    <mergeCell ref="G30:H30"/>
    <mergeCell ref="I30:J30"/>
    <mergeCell ref="F2:L3"/>
    <mergeCell ref="C2:E3"/>
  </mergeCells>
  <pageMargins left="0.75" right="0.75" top="1" bottom="1" header="0.5" footer="0.5"/>
  <pageSetup scale="9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PSG</dc:creator>
  <cp:lastModifiedBy>eanaya100@gmail.com</cp:lastModifiedBy>
  <cp:lastPrinted>2020-10-17T14:27:26Z</cp:lastPrinted>
  <dcterms:created xsi:type="dcterms:W3CDTF">1996-10-14T23:33:28Z</dcterms:created>
  <dcterms:modified xsi:type="dcterms:W3CDTF">2022-12-04T05:39:12Z</dcterms:modified>
</cp:coreProperties>
</file>