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anay\My Drive\Pathstone\All Book and Training Program\Toolbox\4.4 Tools Establish Pull\3 Standard work\"/>
    </mc:Choice>
  </mc:AlternateContent>
  <xr:revisionPtr revIDLastSave="0" documentId="13_ncr:1_{0A39F17B-166F-4294-BB7C-DB62FF8E52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 (INSTRUCTIONS)" sheetId="9" r:id="rId1"/>
    <sheet name="Worksheet (EXAMPLE)" sheetId="1" r:id="rId2"/>
    <sheet name="Worksheet" sheetId="10" r:id="rId3"/>
    <sheet name="Icons" sheetId="8" r:id="rId4"/>
  </sheets>
  <definedNames>
    <definedName name="_xlnm.Print_Area" localSheetId="2">Worksheet!$A$1:$W$33</definedName>
    <definedName name="_xlnm.Print_Area" localSheetId="1">'Worksheet (EXAMPLE)'!$A$1:$W$33</definedName>
    <definedName name="_xlnm.Print_Area" localSheetId="0">'Worksheet (INSTRUCTIONS)'!$A$1:$W$33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9" l="1"/>
  <c r="O12" i="9"/>
  <c r="AB5" i="10"/>
  <c r="AC45" i="10"/>
  <c r="AB45" i="10"/>
  <c r="AC34" i="10"/>
  <c r="AB34" i="10"/>
  <c r="N31" i="10"/>
  <c r="M31" i="10"/>
  <c r="L31" i="10"/>
  <c r="K31" i="10"/>
  <c r="J31" i="10"/>
  <c r="I31" i="10"/>
  <c r="H31" i="10"/>
  <c r="O30" i="10" s="1"/>
  <c r="G31" i="10"/>
  <c r="N29" i="10"/>
  <c r="M29" i="10"/>
  <c r="L29" i="10"/>
  <c r="K29" i="10"/>
  <c r="J29" i="10"/>
  <c r="I29" i="10"/>
  <c r="O28" i="10" s="1"/>
  <c r="H29" i="10"/>
  <c r="G29" i="10"/>
  <c r="N27" i="10"/>
  <c r="M27" i="10"/>
  <c r="L27" i="10"/>
  <c r="K27" i="10"/>
  <c r="J27" i="10"/>
  <c r="I27" i="10"/>
  <c r="H27" i="10"/>
  <c r="G27" i="10"/>
  <c r="O26" i="10"/>
  <c r="AC25" i="10"/>
  <c r="AB25" i="10"/>
  <c r="N25" i="10"/>
  <c r="M25" i="10"/>
  <c r="L25" i="10"/>
  <c r="K25" i="10"/>
  <c r="J25" i="10"/>
  <c r="I25" i="10"/>
  <c r="O24" i="10" s="1"/>
  <c r="H25" i="10"/>
  <c r="G25" i="10"/>
  <c r="N23" i="10"/>
  <c r="M23" i="10"/>
  <c r="L23" i="10"/>
  <c r="K23" i="10"/>
  <c r="J23" i="10"/>
  <c r="I23" i="10"/>
  <c r="H23" i="10"/>
  <c r="G23" i="10"/>
  <c r="O22" i="10"/>
  <c r="N21" i="10"/>
  <c r="M21" i="10"/>
  <c r="L21" i="10"/>
  <c r="K21" i="10"/>
  <c r="J21" i="10"/>
  <c r="I21" i="10"/>
  <c r="H21" i="10"/>
  <c r="G21" i="10"/>
  <c r="O20" i="10" s="1"/>
  <c r="N19" i="10"/>
  <c r="M19" i="10"/>
  <c r="L19" i="10"/>
  <c r="K19" i="10"/>
  <c r="J19" i="10"/>
  <c r="I19" i="10"/>
  <c r="H19" i="10"/>
  <c r="G19" i="10"/>
  <c r="N17" i="10"/>
  <c r="M17" i="10"/>
  <c r="L17" i="10"/>
  <c r="K17" i="10"/>
  <c r="J17" i="10"/>
  <c r="I17" i="10"/>
  <c r="H17" i="10"/>
  <c r="G17" i="10"/>
  <c r="O16" i="10" s="1"/>
  <c r="AC16" i="10"/>
  <c r="AB16" i="10"/>
  <c r="N15" i="10"/>
  <c r="M15" i="10"/>
  <c r="L15" i="10"/>
  <c r="L32" i="10" s="1"/>
  <c r="K15" i="10"/>
  <c r="J15" i="10"/>
  <c r="I15" i="10"/>
  <c r="H15" i="10"/>
  <c r="G15" i="10"/>
  <c r="N13" i="10"/>
  <c r="M13" i="10"/>
  <c r="L13" i="10"/>
  <c r="K13" i="10"/>
  <c r="J13" i="10"/>
  <c r="I13" i="10"/>
  <c r="H13" i="10"/>
  <c r="G13" i="10"/>
  <c r="N11" i="10"/>
  <c r="M11" i="10"/>
  <c r="L11" i="10"/>
  <c r="K11" i="10"/>
  <c r="J11" i="10"/>
  <c r="I11" i="10"/>
  <c r="O10" i="10" s="1"/>
  <c r="H11" i="10"/>
  <c r="G11" i="10"/>
  <c r="N9" i="10"/>
  <c r="N32" i="10" s="1"/>
  <c r="M9" i="10"/>
  <c r="M32" i="10" s="1"/>
  <c r="L9" i="10"/>
  <c r="K9" i="10"/>
  <c r="K32" i="10" s="1"/>
  <c r="J9" i="10"/>
  <c r="I9" i="10"/>
  <c r="H9" i="10"/>
  <c r="G9" i="10"/>
  <c r="AC8" i="10"/>
  <c r="AB8" i="10"/>
  <c r="AC45" i="9"/>
  <c r="AB45" i="9"/>
  <c r="AC34" i="9"/>
  <c r="AB34" i="9"/>
  <c r="N31" i="9"/>
  <c r="M31" i="9"/>
  <c r="L31" i="9"/>
  <c r="K31" i="9"/>
  <c r="J31" i="9"/>
  <c r="I31" i="9"/>
  <c r="H31" i="9"/>
  <c r="O30" i="9" s="1"/>
  <c r="G31" i="9"/>
  <c r="N29" i="9"/>
  <c r="M29" i="9"/>
  <c r="L29" i="9"/>
  <c r="K29" i="9"/>
  <c r="J29" i="9"/>
  <c r="I29" i="9"/>
  <c r="O28" i="9" s="1"/>
  <c r="H29" i="9"/>
  <c r="G29" i="9"/>
  <c r="N27" i="9"/>
  <c r="M27" i="9"/>
  <c r="L27" i="9"/>
  <c r="K27" i="9"/>
  <c r="J27" i="9"/>
  <c r="I27" i="9"/>
  <c r="H27" i="9"/>
  <c r="G27" i="9"/>
  <c r="O26" i="9"/>
  <c r="AC25" i="9"/>
  <c r="AB25" i="9"/>
  <c r="N25" i="9"/>
  <c r="M25" i="9"/>
  <c r="L25" i="9"/>
  <c r="K25" i="9"/>
  <c r="J25" i="9"/>
  <c r="I25" i="9"/>
  <c r="O24" i="9" s="1"/>
  <c r="H25" i="9"/>
  <c r="G25" i="9"/>
  <c r="N23" i="9"/>
  <c r="M23" i="9"/>
  <c r="L23" i="9"/>
  <c r="K23" i="9"/>
  <c r="J23" i="9"/>
  <c r="I23" i="9"/>
  <c r="H23" i="9"/>
  <c r="G23" i="9"/>
  <c r="O22" i="9"/>
  <c r="N21" i="9"/>
  <c r="M21" i="9"/>
  <c r="L21" i="9"/>
  <c r="K21" i="9"/>
  <c r="J21" i="9"/>
  <c r="I21" i="9"/>
  <c r="H21" i="9"/>
  <c r="G21" i="9"/>
  <c r="O20" i="9" s="1"/>
  <c r="N19" i="9"/>
  <c r="M19" i="9"/>
  <c r="L19" i="9"/>
  <c r="K19" i="9"/>
  <c r="J19" i="9"/>
  <c r="I19" i="9"/>
  <c r="H19" i="9"/>
  <c r="G19" i="9"/>
  <c r="O18" i="9" s="1"/>
  <c r="N17" i="9"/>
  <c r="M17" i="9"/>
  <c r="L17" i="9"/>
  <c r="K17" i="9"/>
  <c r="J17" i="9"/>
  <c r="I17" i="9"/>
  <c r="O16" i="9" s="1"/>
  <c r="H17" i="9"/>
  <c r="G17" i="9"/>
  <c r="AC16" i="9"/>
  <c r="AB16" i="9"/>
  <c r="N15" i="9"/>
  <c r="M15" i="9"/>
  <c r="L15" i="9"/>
  <c r="K15" i="9"/>
  <c r="J15" i="9"/>
  <c r="I15" i="9"/>
  <c r="H15" i="9"/>
  <c r="G15" i="9"/>
  <c r="O14" i="9" s="1"/>
  <c r="N13" i="9"/>
  <c r="M13" i="9"/>
  <c r="L13" i="9"/>
  <c r="K13" i="9"/>
  <c r="J13" i="9"/>
  <c r="I13" i="9"/>
  <c r="H13" i="9"/>
  <c r="G13" i="9"/>
  <c r="N11" i="9"/>
  <c r="M11" i="9"/>
  <c r="M32" i="9" s="1"/>
  <c r="L11" i="9"/>
  <c r="K11" i="9"/>
  <c r="J11" i="9"/>
  <c r="I11" i="9"/>
  <c r="I32" i="9" s="1"/>
  <c r="H11" i="9"/>
  <c r="G11" i="9"/>
  <c r="O10" i="9"/>
  <c r="N9" i="9"/>
  <c r="N32" i="9" s="1"/>
  <c r="M9" i="9"/>
  <c r="L9" i="9"/>
  <c r="L32" i="9" s="1"/>
  <c r="K9" i="9"/>
  <c r="K32" i="9" s="1"/>
  <c r="J9" i="9"/>
  <c r="J32" i="9" s="1"/>
  <c r="I9" i="9"/>
  <c r="H9" i="9"/>
  <c r="G9" i="9"/>
  <c r="G32" i="9" s="1"/>
  <c r="AC8" i="9"/>
  <c r="AB5" i="9"/>
  <c r="AB8" i="9" s="1"/>
  <c r="AB8" i="1"/>
  <c r="AB16" i="1"/>
  <c r="AB25" i="1"/>
  <c r="AB34" i="1"/>
  <c r="AB45" i="1"/>
  <c r="AC45" i="1"/>
  <c r="AC34" i="1"/>
  <c r="AC25" i="1"/>
  <c r="AC16" i="1"/>
  <c r="AC8" i="1"/>
  <c r="AB5" i="1"/>
  <c r="G21" i="1"/>
  <c r="G19" i="1"/>
  <c r="K32" i="1"/>
  <c r="L32" i="1"/>
  <c r="M32" i="1"/>
  <c r="N32" i="1"/>
  <c r="N27" i="1"/>
  <c r="M27" i="1"/>
  <c r="L27" i="1"/>
  <c r="K27" i="1"/>
  <c r="J27" i="1"/>
  <c r="I27" i="1"/>
  <c r="H27" i="1"/>
  <c r="G27" i="1"/>
  <c r="O26" i="1" s="1"/>
  <c r="N25" i="1"/>
  <c r="M25" i="1"/>
  <c r="L25" i="1"/>
  <c r="K25" i="1"/>
  <c r="J25" i="1"/>
  <c r="I25" i="1"/>
  <c r="H25" i="1"/>
  <c r="O24" i="1" s="1"/>
  <c r="G25" i="1"/>
  <c r="N31" i="1"/>
  <c r="M31" i="1"/>
  <c r="L31" i="1"/>
  <c r="K31" i="1"/>
  <c r="J31" i="1"/>
  <c r="I31" i="1"/>
  <c r="H31" i="1"/>
  <c r="G31" i="1"/>
  <c r="O30" i="1" s="1"/>
  <c r="N29" i="1"/>
  <c r="M29" i="1"/>
  <c r="L29" i="1"/>
  <c r="K29" i="1"/>
  <c r="J29" i="1"/>
  <c r="I29" i="1"/>
  <c r="H29" i="1"/>
  <c r="G29" i="1"/>
  <c r="N23" i="1"/>
  <c r="M23" i="1"/>
  <c r="L23" i="1"/>
  <c r="K23" i="1"/>
  <c r="J23" i="1"/>
  <c r="O22" i="1" s="1"/>
  <c r="I23" i="1"/>
  <c r="H23" i="1"/>
  <c r="G23" i="1"/>
  <c r="H9" i="1"/>
  <c r="I9" i="1"/>
  <c r="J9" i="1"/>
  <c r="K9" i="1"/>
  <c r="L9" i="1"/>
  <c r="M9" i="1"/>
  <c r="N9" i="1"/>
  <c r="G9" i="1"/>
  <c r="N11" i="1"/>
  <c r="M11" i="1"/>
  <c r="L11" i="1"/>
  <c r="K11" i="1"/>
  <c r="J11" i="1"/>
  <c r="I11" i="1"/>
  <c r="H11" i="1"/>
  <c r="G11" i="1"/>
  <c r="N13" i="1"/>
  <c r="M13" i="1"/>
  <c r="L13" i="1"/>
  <c r="K13" i="1"/>
  <c r="J13" i="1"/>
  <c r="I13" i="1"/>
  <c r="H13" i="1"/>
  <c r="G13" i="1"/>
  <c r="J17" i="1"/>
  <c r="N15" i="1"/>
  <c r="M15" i="1"/>
  <c r="L15" i="1"/>
  <c r="K15" i="1"/>
  <c r="J15" i="1"/>
  <c r="I15" i="1"/>
  <c r="H15" i="1"/>
  <c r="G15" i="1"/>
  <c r="N17" i="1"/>
  <c r="M17" i="1"/>
  <c r="L17" i="1"/>
  <c r="K17" i="1"/>
  <c r="I17" i="1"/>
  <c r="H17" i="1"/>
  <c r="G17" i="1"/>
  <c r="O16" i="1" s="1"/>
  <c r="N19" i="1"/>
  <c r="M19" i="1"/>
  <c r="L19" i="1"/>
  <c r="K19" i="1"/>
  <c r="J19" i="1"/>
  <c r="I19" i="1"/>
  <c r="H19" i="1"/>
  <c r="O18" i="1"/>
  <c r="O10" i="1"/>
  <c r="O14" i="1"/>
  <c r="O28" i="1"/>
  <c r="H21" i="1"/>
  <c r="H32" i="1" s="1"/>
  <c r="I21" i="1"/>
  <c r="O20" i="1" s="1"/>
  <c r="J21" i="1"/>
  <c r="K21" i="1"/>
  <c r="L21" i="1"/>
  <c r="M21" i="1"/>
  <c r="N21" i="1"/>
  <c r="O12" i="10" l="1"/>
  <c r="J32" i="10"/>
  <c r="O18" i="10"/>
  <c r="G32" i="10"/>
  <c r="O14" i="10"/>
  <c r="I32" i="10"/>
  <c r="H32" i="10"/>
  <c r="O8" i="10"/>
  <c r="O8" i="9"/>
  <c r="O32" i="9" s="1"/>
  <c r="J32" i="1"/>
  <c r="I32" i="1"/>
  <c r="O32" i="1"/>
  <c r="G32" i="1"/>
  <c r="O8" i="1"/>
  <c r="O12" i="1"/>
  <c r="O32" i="10" l="1"/>
</calcChain>
</file>

<file path=xl/sharedStrings.xml><?xml version="1.0" encoding="utf-8"?>
<sst xmlns="http://schemas.openxmlformats.org/spreadsheetml/2006/main" count="220" uniqueCount="61">
  <si>
    <t>Date:</t>
  </si>
  <si>
    <t xml:space="preserve">Operation: </t>
  </si>
  <si>
    <t>Part #:</t>
  </si>
  <si>
    <t>Prepared by:</t>
  </si>
  <si>
    <t>Page</t>
  </si>
  <si>
    <t>1 of</t>
  </si>
  <si>
    <t>Safety</t>
  </si>
  <si>
    <t>TAKT Time:</t>
  </si>
  <si>
    <t>Part Name:</t>
  </si>
  <si>
    <t>Plant:</t>
  </si>
  <si>
    <t>Dept.:</t>
  </si>
  <si>
    <t>65 sec</t>
  </si>
  <si>
    <t>900 units/hr</t>
  </si>
  <si>
    <t>Req Output:</t>
  </si>
  <si>
    <t>Std WIP:</t>
  </si>
  <si>
    <t>Quality</t>
  </si>
  <si>
    <t>WIP</t>
  </si>
  <si>
    <t>Step</t>
  </si>
  <si>
    <t>Observation Number</t>
  </si>
  <si>
    <t>Assigned component time</t>
  </si>
  <si>
    <t>Remarks</t>
  </si>
  <si>
    <t>Work Sequence and Time Sheet</t>
  </si>
  <si>
    <t>Task Component</t>
  </si>
  <si>
    <t xml:space="preserve">Cycle  Time   </t>
  </si>
  <si>
    <t>People</t>
  </si>
  <si>
    <t>Materials</t>
  </si>
  <si>
    <t>Activities</t>
  </si>
  <si>
    <t>Machines</t>
  </si>
  <si>
    <t>Information</t>
  </si>
  <si>
    <t>PathStone Group</t>
  </si>
  <si>
    <t>Activity 1</t>
  </si>
  <si>
    <t>Activity 2</t>
  </si>
  <si>
    <t>Activity 3</t>
  </si>
  <si>
    <t>Activity 4</t>
  </si>
  <si>
    <t>Activity 5</t>
  </si>
  <si>
    <t>Use Excel Shapes for diagrams</t>
  </si>
  <si>
    <t>or additional icons</t>
  </si>
  <si>
    <t>Activity 6</t>
  </si>
  <si>
    <t>Activity 7</t>
  </si>
  <si>
    <t>Helper for SWIP</t>
  </si>
  <si>
    <t>Operators:</t>
  </si>
  <si>
    <t>Enter 1 if is One-piece flow</t>
  </si>
  <si>
    <t>SWIP:</t>
  </si>
  <si>
    <t>Units per batch:</t>
  </si>
  <si>
    <t>Unit of meaure:</t>
  </si>
  <si>
    <t>Pieces</t>
  </si>
  <si>
    <t>Manual Operation</t>
  </si>
  <si>
    <t>Number of machines:</t>
  </si>
  <si>
    <t>Automatic Operation: Batch auto cycle</t>
  </si>
  <si>
    <t>boxes</t>
  </si>
  <si>
    <t>Auto Cycle Time:</t>
  </si>
  <si>
    <t>sec or min (be consistent with the UOM)</t>
  </si>
  <si>
    <t>Takt time:</t>
  </si>
  <si>
    <t>sec/unit or min/unit (be consistent with the UOM)</t>
  </si>
  <si>
    <t>Considers 1 piece-flow</t>
  </si>
  <si>
    <t>Automatic Operation: One-piece flow (Single Auto piece)</t>
  </si>
  <si>
    <t>Non- Automatic Operation: One-piece flow (Single Auto piece)</t>
  </si>
  <si>
    <t>Non-Auto Cycle Time:</t>
  </si>
  <si>
    <t>Non- Automatic Operation: Batch non-auto cycle</t>
  </si>
  <si>
    <t>pouches</t>
  </si>
  <si>
    <t>crates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</si>
</sst>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_-;_-@_-"/>
    <numFmt numFmtId="165" formatCode="0.0"/>
    <numFmt numFmtId="166" formatCode="[$-F800]dddd\,\ mmmm\ dd\,\ yyyy"/>
  </numFmts>
  <fonts count="21"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u/>
      <sz val="8.5"/>
      <color indexed="12"/>
      <name val="Geneva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b/>
      <sz val="20"/>
      <color rgb="FFA38500"/>
      <name val="Corbel"/>
      <family val="2"/>
    </font>
    <font>
      <sz val="10"/>
      <name val="Corbel"/>
      <family val="2"/>
    </font>
    <font>
      <b/>
      <sz val="11"/>
      <color theme="1"/>
      <name val="Corbel"/>
      <family val="2"/>
    </font>
    <font>
      <b/>
      <sz val="11"/>
      <name val="Corbel"/>
      <family val="2"/>
    </font>
    <font>
      <b/>
      <sz val="8"/>
      <name val="Corbel"/>
      <family val="2"/>
    </font>
    <font>
      <sz val="10"/>
      <color theme="1"/>
      <name val="Corbel"/>
      <family val="2"/>
    </font>
    <font>
      <b/>
      <sz val="12"/>
      <name val="Corbel"/>
      <family val="2"/>
    </font>
    <font>
      <b/>
      <sz val="10"/>
      <name val="Corbel"/>
      <family val="2"/>
    </font>
    <font>
      <sz val="9"/>
      <name val="Corbel"/>
      <family val="2"/>
    </font>
    <font>
      <b/>
      <sz val="9"/>
      <name val="Corbel"/>
      <family val="2"/>
    </font>
    <font>
      <b/>
      <sz val="28"/>
      <color rgb="FFA38500"/>
      <name val="Corbel"/>
      <family val="2"/>
    </font>
    <font>
      <b/>
      <sz val="16"/>
      <name val="Corbel"/>
      <family val="2"/>
    </font>
    <font>
      <b/>
      <sz val="16"/>
      <color theme="1"/>
      <name val="Corbel"/>
      <family val="2"/>
    </font>
    <font>
      <sz val="9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8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4" fillId="0" borderId="0" applyFont="0" applyFill="0" applyBorder="0" applyAlignment="0" applyProtection="0"/>
  </cellStyleXfs>
  <cellXfs count="167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8" fillId="0" borderId="0" xfId="2" applyFont="1"/>
    <xf numFmtId="0" fontId="5" fillId="0" borderId="14" xfId="0" applyFont="1" applyBorder="1"/>
    <xf numFmtId="0" fontId="9" fillId="5" borderId="10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10" fillId="5" borderId="10" xfId="0" applyFont="1" applyFill="1" applyBorder="1" applyAlignment="1">
      <alignment horizontal="right" vertical="center"/>
    </xf>
    <xf numFmtId="165" fontId="12" fillId="4" borderId="12" xfId="5" applyNumberFormat="1" applyFont="1" applyFill="1" applyBorder="1" applyAlignment="1">
      <alignment horizontal="center" vertical="center"/>
    </xf>
    <xf numFmtId="164" fontId="14" fillId="3" borderId="26" xfId="5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15" fillId="5" borderId="21" xfId="0" applyFont="1" applyFill="1" applyBorder="1" applyAlignment="1">
      <alignment vertical="top"/>
    </xf>
    <xf numFmtId="0" fontId="5" fillId="0" borderId="22" xfId="0" applyFont="1" applyBorder="1" applyAlignment="1">
      <alignment horizontal="center" vertical="center"/>
    </xf>
    <xf numFmtId="0" fontId="5" fillId="0" borderId="0" xfId="0" applyNumberFormat="1" applyFont="1"/>
    <xf numFmtId="0" fontId="5" fillId="0" borderId="3" xfId="0" applyFont="1" applyBorder="1" applyAlignment="1">
      <alignment vertical="center"/>
    </xf>
    <xf numFmtId="0" fontId="16" fillId="5" borderId="10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vertical="center"/>
    </xf>
    <xf numFmtId="2" fontId="18" fillId="3" borderId="21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9" fillId="0" borderId="0" xfId="0" applyFont="1"/>
    <xf numFmtId="1" fontId="9" fillId="5" borderId="31" xfId="0" applyNumberFormat="1" applyFont="1" applyFill="1" applyBorder="1"/>
    <xf numFmtId="0" fontId="10" fillId="4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right" vertical="center"/>
      <protection locked="0"/>
    </xf>
    <xf numFmtId="0" fontId="10" fillId="0" borderId="19" xfId="0" applyFont="1" applyFill="1" applyBorder="1" applyAlignment="1" applyProtection="1">
      <alignment vertical="center"/>
      <protection locked="0"/>
    </xf>
    <xf numFmtId="0" fontId="5" fillId="4" borderId="31" xfId="0" applyFont="1" applyFill="1" applyBorder="1" applyAlignment="1" applyProtection="1">
      <alignment vertical="center"/>
      <protection locked="0"/>
    </xf>
    <xf numFmtId="0" fontId="5" fillId="4" borderId="31" xfId="0" applyFont="1" applyFill="1" applyBorder="1" applyProtection="1">
      <protection locked="0"/>
    </xf>
    <xf numFmtId="165" fontId="12" fillId="0" borderId="30" xfId="5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4" borderId="31" xfId="0" applyFont="1" applyFill="1" applyBorder="1" applyAlignment="1" applyProtection="1">
      <alignment vertical="center"/>
    </xf>
    <xf numFmtId="0" fontId="5" fillId="0" borderId="0" xfId="0" applyFont="1" applyProtection="1"/>
    <xf numFmtId="0" fontId="9" fillId="0" borderId="0" xfId="0" applyFont="1" applyProtection="1"/>
    <xf numFmtId="0" fontId="5" fillId="0" borderId="0" xfId="0" applyFont="1" applyBorder="1" applyProtection="1"/>
    <xf numFmtId="0" fontId="6" fillId="0" borderId="15" xfId="0" applyFont="1" applyBorder="1" applyAlignment="1" applyProtection="1"/>
    <xf numFmtId="0" fontId="6" fillId="0" borderId="16" xfId="0" applyFont="1" applyBorder="1" applyAlignment="1" applyProtection="1"/>
    <xf numFmtId="0" fontId="6" fillId="0" borderId="17" xfId="0" applyFont="1" applyBorder="1" applyAlignment="1" applyProtection="1"/>
    <xf numFmtId="0" fontId="8" fillId="0" borderId="0" xfId="2" applyFont="1" applyProtection="1"/>
    <xf numFmtId="0" fontId="5" fillId="0" borderId="14" xfId="0" applyFont="1" applyBorder="1" applyProtection="1"/>
    <xf numFmtId="0" fontId="9" fillId="5" borderId="10" xfId="0" applyFont="1" applyFill="1" applyBorder="1" applyAlignment="1" applyProtection="1">
      <alignment horizontal="center"/>
    </xf>
    <xf numFmtId="0" fontId="5" fillId="0" borderId="3" xfId="0" applyFont="1" applyBorder="1" applyProtection="1"/>
    <xf numFmtId="0" fontId="5" fillId="0" borderId="0" xfId="0" applyFont="1" applyAlignment="1" applyProtection="1">
      <alignment vertical="center"/>
    </xf>
    <xf numFmtId="0" fontId="14" fillId="5" borderId="18" xfId="0" applyFont="1" applyFill="1" applyBorder="1" applyAlignment="1" applyProtection="1">
      <alignment vertical="center"/>
    </xf>
    <xf numFmtId="0" fontId="10" fillId="5" borderId="10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left" vertical="center"/>
    </xf>
    <xf numFmtId="0" fontId="16" fillId="5" borderId="10" xfId="0" applyFont="1" applyFill="1" applyBorder="1" applyAlignment="1" applyProtection="1">
      <alignment horizontal="right" vertical="center" wrapText="1"/>
    </xf>
    <xf numFmtId="0" fontId="16" fillId="5" borderId="10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right" vertical="center"/>
    </xf>
    <xf numFmtId="0" fontId="5" fillId="4" borderId="31" xfId="0" applyFont="1" applyFill="1" applyBorder="1" applyProtection="1"/>
    <xf numFmtId="0" fontId="10" fillId="4" borderId="10" xfId="0" applyFont="1" applyFill="1" applyBorder="1" applyAlignment="1" applyProtection="1">
      <alignment horizontal="center" vertical="center"/>
    </xf>
    <xf numFmtId="165" fontId="12" fillId="0" borderId="30" xfId="5" applyNumberFormat="1" applyFont="1" applyFill="1" applyBorder="1" applyAlignment="1" applyProtection="1">
      <alignment horizontal="center" vertical="center"/>
    </xf>
    <xf numFmtId="1" fontId="9" fillId="5" borderId="31" xfId="0" applyNumberFormat="1" applyFont="1" applyFill="1" applyBorder="1" applyProtection="1"/>
    <xf numFmtId="165" fontId="12" fillId="4" borderId="12" xfId="5" applyNumberFormat="1" applyFont="1" applyFill="1" applyBorder="1" applyAlignment="1" applyProtection="1">
      <alignment horizontal="center" vertical="center"/>
    </xf>
    <xf numFmtId="164" fontId="14" fillId="3" borderId="26" xfId="5" applyNumberFormat="1" applyFont="1" applyFill="1" applyBorder="1" applyAlignment="1" applyProtection="1">
      <alignment horizontal="center" vertical="center"/>
    </xf>
    <xf numFmtId="2" fontId="18" fillId="3" borderId="21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vertical="center"/>
    </xf>
    <xf numFmtId="0" fontId="15" fillId="5" borderId="21" xfId="0" applyFont="1" applyFill="1" applyBorder="1" applyAlignment="1" applyProtection="1">
      <alignment vertical="top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0" xfId="0" applyNumberFormat="1" applyFont="1" applyProtection="1"/>
    <xf numFmtId="0" fontId="10" fillId="2" borderId="28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165" fontId="19" fillId="4" borderId="27" xfId="5" applyNumberFormat="1" applyFont="1" applyFill="1" applyBorder="1" applyAlignment="1" applyProtection="1">
      <alignment horizontal="center" vertical="center"/>
    </xf>
    <xf numFmtId="165" fontId="19" fillId="4" borderId="12" xfId="5" applyNumberFormat="1" applyFont="1" applyFill="1" applyBorder="1" applyAlignment="1" applyProtection="1">
      <alignment horizontal="center" vertical="center"/>
    </xf>
    <xf numFmtId="165" fontId="20" fillId="0" borderId="27" xfId="0" applyNumberFormat="1" applyFont="1" applyFill="1" applyBorder="1" applyAlignment="1" applyProtection="1">
      <alignment horizontal="center" vertical="center"/>
    </xf>
    <xf numFmtId="165" fontId="20" fillId="0" borderId="12" xfId="0" applyNumberFormat="1" applyFont="1" applyFill="1" applyBorder="1" applyAlignment="1" applyProtection="1">
      <alignment horizontal="center" vertical="center"/>
    </xf>
    <xf numFmtId="0" fontId="13" fillId="5" borderId="25" xfId="0" applyFont="1" applyFill="1" applyBorder="1" applyAlignment="1" applyProtection="1">
      <alignment horizontal="right" vertical="center"/>
    </xf>
    <xf numFmtId="0" fontId="13" fillId="5" borderId="23" xfId="0" applyFont="1" applyFill="1" applyBorder="1" applyAlignment="1" applyProtection="1">
      <alignment horizontal="right" vertical="center"/>
    </xf>
    <xf numFmtId="0" fontId="13" fillId="5" borderId="26" xfId="0" applyFont="1" applyFill="1" applyBorder="1" applyAlignment="1" applyProtection="1">
      <alignment horizontal="right" vertical="center"/>
    </xf>
    <xf numFmtId="0" fontId="10" fillId="5" borderId="28" xfId="0" applyFont="1" applyFill="1" applyBorder="1" applyAlignment="1" applyProtection="1">
      <alignment horizontal="center" vertical="center"/>
    </xf>
    <xf numFmtId="0" fontId="10" fillId="5" borderId="29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1" fillId="5" borderId="27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10" fillId="0" borderId="3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33" xfId="0" applyFont="1" applyFill="1" applyBorder="1" applyAlignment="1" applyProtection="1">
      <alignment horizontal="center"/>
    </xf>
    <xf numFmtId="0" fontId="7" fillId="0" borderId="16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left" vertical="center"/>
    </xf>
    <xf numFmtId="166" fontId="5" fillId="0" borderId="19" xfId="0" applyNumberFormat="1" applyFont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10" fillId="5" borderId="10" xfId="0" applyFont="1" applyFill="1" applyBorder="1" applyAlignment="1" applyProtection="1">
      <alignment horizontal="right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165" fontId="19" fillId="4" borderId="27" xfId="5" applyNumberFormat="1" applyFont="1" applyFill="1" applyBorder="1" applyAlignment="1">
      <alignment horizontal="center" vertical="center"/>
    </xf>
    <xf numFmtId="165" fontId="19" fillId="4" borderId="12" xfId="5" applyNumberFormat="1" applyFont="1" applyFill="1" applyBorder="1" applyAlignment="1">
      <alignment horizontal="center" vertical="center"/>
    </xf>
    <xf numFmtId="165" fontId="20" fillId="0" borderId="27" xfId="0" applyNumberFormat="1" applyFont="1" applyFill="1" applyBorder="1" applyAlignment="1" applyProtection="1">
      <alignment horizontal="center" vertical="center"/>
      <protection locked="0"/>
    </xf>
    <xf numFmtId="165" fontId="20" fillId="0" borderId="12" xfId="0" applyNumberFormat="1" applyFont="1" applyFill="1" applyBorder="1" applyAlignment="1" applyProtection="1">
      <alignment horizontal="center" vertical="center"/>
      <protection locked="0"/>
    </xf>
    <xf numFmtId="0" fontId="13" fillId="5" borderId="25" xfId="0" applyFont="1" applyFill="1" applyBorder="1" applyAlignment="1">
      <alignment horizontal="right" vertical="center"/>
    </xf>
    <xf numFmtId="0" fontId="13" fillId="5" borderId="23" xfId="0" applyFont="1" applyFill="1" applyBorder="1" applyAlignment="1">
      <alignment horizontal="right" vertical="center"/>
    </xf>
    <xf numFmtId="0" fontId="13" fillId="5" borderId="26" xfId="0" applyFont="1" applyFill="1" applyBorder="1" applyAlignment="1">
      <alignment horizontal="right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32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20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33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6" fontId="5" fillId="0" borderId="8" xfId="0" applyNumberFormat="1" applyFont="1" applyBorder="1" applyAlignment="1" applyProtection="1">
      <alignment horizontal="left" vertical="center"/>
      <protection locked="0"/>
    </xf>
    <xf numFmtId="166" fontId="5" fillId="0" borderId="19" xfId="0" applyNumberFormat="1" applyFont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10" fillId="5" borderId="10" xfId="0" applyFont="1" applyFill="1" applyBorder="1" applyAlignment="1">
      <alignment horizontal="right" vertical="center"/>
    </xf>
  </cellXfs>
  <cellStyles count="6">
    <cellStyle name="Comma" xfId="5" builtinId="3"/>
    <cellStyle name="Hyperlink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colors>
    <mruColors>
      <color rgb="FFFFFFCC"/>
      <color rgb="FFFFE181"/>
      <color rgb="FFA38500"/>
      <color rgb="FF0E8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emf"/><Relationship Id="rId26" Type="http://schemas.openxmlformats.org/officeDocument/2006/relationships/image" Target="../media/image30.emf"/><Relationship Id="rId39" Type="http://schemas.openxmlformats.org/officeDocument/2006/relationships/image" Target="../media/image43.emf"/><Relationship Id="rId3" Type="http://schemas.openxmlformats.org/officeDocument/2006/relationships/image" Target="../media/image7.emf"/><Relationship Id="rId21" Type="http://schemas.openxmlformats.org/officeDocument/2006/relationships/image" Target="../media/image25.emf"/><Relationship Id="rId34" Type="http://schemas.openxmlformats.org/officeDocument/2006/relationships/image" Target="../media/image38.emf"/><Relationship Id="rId42" Type="http://schemas.openxmlformats.org/officeDocument/2006/relationships/image" Target="../media/image46.emf"/><Relationship Id="rId7" Type="http://schemas.openxmlformats.org/officeDocument/2006/relationships/image" Target="../media/image11.emf"/><Relationship Id="rId12" Type="http://schemas.openxmlformats.org/officeDocument/2006/relationships/image" Target="../media/image16.emf"/><Relationship Id="rId17" Type="http://schemas.openxmlformats.org/officeDocument/2006/relationships/image" Target="../media/image21.emf"/><Relationship Id="rId25" Type="http://schemas.openxmlformats.org/officeDocument/2006/relationships/image" Target="../media/image29.emf"/><Relationship Id="rId33" Type="http://schemas.openxmlformats.org/officeDocument/2006/relationships/image" Target="../media/image37.emf"/><Relationship Id="rId38" Type="http://schemas.openxmlformats.org/officeDocument/2006/relationships/image" Target="../media/image42.emf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emf"/><Relationship Id="rId29" Type="http://schemas.openxmlformats.org/officeDocument/2006/relationships/image" Target="../media/image33.emf"/><Relationship Id="rId41" Type="http://schemas.openxmlformats.org/officeDocument/2006/relationships/image" Target="../media/image45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emf"/><Relationship Id="rId32" Type="http://schemas.openxmlformats.org/officeDocument/2006/relationships/image" Target="../media/image36.emf"/><Relationship Id="rId37" Type="http://schemas.openxmlformats.org/officeDocument/2006/relationships/image" Target="../media/image41.emf"/><Relationship Id="rId40" Type="http://schemas.openxmlformats.org/officeDocument/2006/relationships/image" Target="../media/image44.emf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emf"/><Relationship Id="rId28" Type="http://schemas.openxmlformats.org/officeDocument/2006/relationships/image" Target="../media/image32.emf"/><Relationship Id="rId36" Type="http://schemas.openxmlformats.org/officeDocument/2006/relationships/image" Target="../media/image40.emf"/><Relationship Id="rId10" Type="http://schemas.openxmlformats.org/officeDocument/2006/relationships/image" Target="../media/image14.emf"/><Relationship Id="rId19" Type="http://schemas.openxmlformats.org/officeDocument/2006/relationships/image" Target="../media/image23.emf"/><Relationship Id="rId31" Type="http://schemas.openxmlformats.org/officeDocument/2006/relationships/image" Target="../media/image35.emf"/><Relationship Id="rId4" Type="http://schemas.openxmlformats.org/officeDocument/2006/relationships/image" Target="../media/image8.emf"/><Relationship Id="rId9" Type="http://schemas.openxmlformats.org/officeDocument/2006/relationships/image" Target="../media/image13.emf"/><Relationship Id="rId14" Type="http://schemas.openxmlformats.org/officeDocument/2006/relationships/image" Target="../media/image18.emf"/><Relationship Id="rId22" Type="http://schemas.openxmlformats.org/officeDocument/2006/relationships/image" Target="../media/image26.emf"/><Relationship Id="rId27" Type="http://schemas.openxmlformats.org/officeDocument/2006/relationships/image" Target="../media/image31.emf"/><Relationship Id="rId30" Type="http://schemas.openxmlformats.org/officeDocument/2006/relationships/image" Target="../media/image34.emf"/><Relationship Id="rId35" Type="http://schemas.openxmlformats.org/officeDocument/2006/relationships/image" Target="../media/image39.emf"/><Relationship Id="rId43" Type="http://schemas.openxmlformats.org/officeDocument/2006/relationships/image" Target="../media/image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240400</xdr:colOff>
      <xdr:row>6</xdr:row>
      <xdr:rowOff>105810</xdr:rowOff>
    </xdr:from>
    <xdr:to>
      <xdr:col>21</xdr:col>
      <xdr:colOff>802822</xdr:colOff>
      <xdr:row>25</xdr:row>
      <xdr:rowOff>42194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E38CF-74D5-467A-8B89-38F6C512C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41" t="20982" r="50997" b="10221"/>
        <a:stretch/>
      </xdr:blipFill>
      <xdr:spPr>
        <a:xfrm>
          <a:off x="9451075" y="1639335"/>
          <a:ext cx="4267647" cy="4108334"/>
        </a:xfrm>
        <a:prstGeom prst="rect">
          <a:avLst/>
        </a:prstGeom>
      </xdr:spPr>
    </xdr:pic>
    <xdr:clientData/>
  </xdr:twoCellAnchor>
  <xdr:twoCellAnchor editAs="oneCell">
    <xdr:from>
      <xdr:col>17</xdr:col>
      <xdr:colOff>412750</xdr:colOff>
      <xdr:row>31</xdr:row>
      <xdr:rowOff>66405</xdr:rowOff>
    </xdr:from>
    <xdr:to>
      <xdr:col>17</xdr:col>
      <xdr:colOff>753717</xdr:colOff>
      <xdr:row>31</xdr:row>
      <xdr:rowOff>337703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9369D4-4459-4BEB-8895-FC8DBEBF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404475" y="7086330"/>
          <a:ext cx="340967" cy="271298"/>
        </a:xfrm>
        <a:prstGeom prst="rect">
          <a:avLst/>
        </a:prstGeom>
      </xdr:spPr>
    </xdr:pic>
    <xdr:clientData/>
  </xdr:twoCellAnchor>
  <xdr:twoCellAnchor editAs="oneCell">
    <xdr:from>
      <xdr:col>18</xdr:col>
      <xdr:colOff>428108</xdr:colOff>
      <xdr:row>5</xdr:row>
      <xdr:rowOff>97845</xdr:rowOff>
    </xdr:from>
    <xdr:to>
      <xdr:col>19</xdr:col>
      <xdr:colOff>714</xdr:colOff>
      <xdr:row>6</xdr:row>
      <xdr:rowOff>133060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AA6211-8C48-4A61-B31B-9B38A186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200883" y="1402770"/>
          <a:ext cx="353656" cy="263815"/>
        </a:xfrm>
        <a:prstGeom prst="rect">
          <a:avLst/>
        </a:prstGeom>
      </xdr:spPr>
    </xdr:pic>
    <xdr:clientData/>
  </xdr:twoCellAnchor>
  <xdr:twoCellAnchor>
    <xdr:from>
      <xdr:col>18</xdr:col>
      <xdr:colOff>347869</xdr:colOff>
      <xdr:row>31</xdr:row>
      <xdr:rowOff>123411</xdr:rowOff>
    </xdr:from>
    <xdr:to>
      <xdr:col>18</xdr:col>
      <xdr:colOff>679173</xdr:colOff>
      <xdr:row>31</xdr:row>
      <xdr:rowOff>264215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67A0E51-5A2B-4F9D-A6C8-F9CC7C81C646}"/>
            </a:ext>
          </a:extLst>
        </xdr:cNvPr>
        <xdr:cNvSpPr/>
      </xdr:nvSpPr>
      <xdr:spPr>
        <a:xfrm>
          <a:off x="11120644" y="7143336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17</xdr:col>
      <xdr:colOff>483704</xdr:colOff>
      <xdr:row>7</xdr:row>
      <xdr:rowOff>77857</xdr:rowOff>
    </xdr:from>
    <xdr:to>
      <xdr:col>18</xdr:col>
      <xdr:colOff>36443</xdr:colOff>
      <xdr:row>7</xdr:row>
      <xdr:rowOff>218661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E4B8A93F-18C9-46E5-9361-2046720BFF39}"/>
            </a:ext>
          </a:extLst>
        </xdr:cNvPr>
        <xdr:cNvSpPr/>
      </xdr:nvSpPr>
      <xdr:spPr>
        <a:xfrm>
          <a:off x="10475429" y="1839982"/>
          <a:ext cx="333789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17</xdr:col>
      <xdr:colOff>194021</xdr:colOff>
      <xdr:row>17</xdr:row>
      <xdr:rowOff>42342</xdr:rowOff>
    </xdr:from>
    <xdr:to>
      <xdr:col>17</xdr:col>
      <xdr:colOff>525325</xdr:colOff>
      <xdr:row>17</xdr:row>
      <xdr:rowOff>183146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6651036-16AA-423B-96EF-FD0109FD5196}"/>
            </a:ext>
          </a:extLst>
        </xdr:cNvPr>
        <xdr:cNvSpPr/>
      </xdr:nvSpPr>
      <xdr:spPr>
        <a:xfrm>
          <a:off x="10185746" y="3995217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16</xdr:col>
      <xdr:colOff>461756</xdr:colOff>
      <xdr:row>31</xdr:row>
      <xdr:rowOff>127513</xdr:rowOff>
    </xdr:from>
    <xdr:to>
      <xdr:col>16</xdr:col>
      <xdr:colOff>635691</xdr:colOff>
      <xdr:row>31</xdr:row>
      <xdr:rowOff>297872</xdr:rowOff>
    </xdr:to>
    <xdr:sp macro="" textlink="">
      <xdr:nvSpPr>
        <xdr:cNvPr id="8" name="Cross 7">
          <a:extLst>
            <a:ext uri="{FF2B5EF4-FFF2-40B4-BE49-F238E27FC236}">
              <a16:creationId xmlns:a16="http://schemas.microsoft.com/office/drawing/2014/main" id="{2DCD05ED-B412-441E-93A5-E04BA53ED28C}"/>
            </a:ext>
          </a:extLst>
        </xdr:cNvPr>
        <xdr:cNvSpPr/>
      </xdr:nvSpPr>
      <xdr:spPr>
        <a:xfrm>
          <a:off x="9672431" y="7147438"/>
          <a:ext cx="173935" cy="170359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565486</xdr:colOff>
      <xdr:row>8</xdr:row>
      <xdr:rowOff>52507</xdr:rowOff>
    </xdr:from>
    <xdr:to>
      <xdr:col>17</xdr:col>
      <xdr:colOff>739421</xdr:colOff>
      <xdr:row>8</xdr:row>
      <xdr:rowOff>223314</xdr:rowOff>
    </xdr:to>
    <xdr:sp macro="" textlink="">
      <xdr:nvSpPr>
        <xdr:cNvPr id="9" name="Cross 8">
          <a:extLst>
            <a:ext uri="{FF2B5EF4-FFF2-40B4-BE49-F238E27FC236}">
              <a16:creationId xmlns:a16="http://schemas.microsoft.com/office/drawing/2014/main" id="{FDEC95B4-2623-4023-B754-CBD8C80EA502}"/>
            </a:ext>
          </a:extLst>
        </xdr:cNvPr>
        <xdr:cNvSpPr/>
      </xdr:nvSpPr>
      <xdr:spPr>
        <a:xfrm>
          <a:off x="10557211" y="2033707"/>
          <a:ext cx="173935" cy="170807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246774</xdr:colOff>
      <xdr:row>14</xdr:row>
      <xdr:rowOff>150806</xdr:rowOff>
    </xdr:from>
    <xdr:to>
      <xdr:col>19</xdr:col>
      <xdr:colOff>424815</xdr:colOff>
      <xdr:row>15</xdr:row>
      <xdr:rowOff>97495</xdr:rowOff>
    </xdr:to>
    <xdr:sp macro="" textlink="">
      <xdr:nvSpPr>
        <xdr:cNvPr id="10" name="Cross 9">
          <a:extLst>
            <a:ext uri="{FF2B5EF4-FFF2-40B4-BE49-F238E27FC236}">
              <a16:creationId xmlns:a16="http://schemas.microsoft.com/office/drawing/2014/main" id="{9F90418A-6E0A-451F-AE6C-124443D56981}"/>
            </a:ext>
          </a:extLst>
        </xdr:cNvPr>
        <xdr:cNvSpPr/>
      </xdr:nvSpPr>
      <xdr:spPr>
        <a:xfrm>
          <a:off x="11800599" y="3446456"/>
          <a:ext cx="178041" cy="165764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</xdr:col>
      <xdr:colOff>95250</xdr:colOff>
      <xdr:row>1</xdr:row>
      <xdr:rowOff>115660</xdr:rowOff>
    </xdr:from>
    <xdr:to>
      <xdr:col>1</xdr:col>
      <xdr:colOff>377349</xdr:colOff>
      <xdr:row>2</xdr:row>
      <xdr:rowOff>182335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B36039-E8BD-4B4F-A814-680649C67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5685"/>
          <a:ext cx="282099" cy="361950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16</xdr:row>
      <xdr:rowOff>149679</xdr:rowOff>
    </xdr:from>
    <xdr:to>
      <xdr:col>7</xdr:col>
      <xdr:colOff>136072</xdr:colOff>
      <xdr:row>21</xdr:row>
      <xdr:rowOff>176893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6C6DF1D7-D431-7958-0FDC-014E44ABD604}"/>
            </a:ext>
          </a:extLst>
        </xdr:cNvPr>
        <xdr:cNvSpPr/>
      </xdr:nvSpPr>
      <xdr:spPr>
        <a:xfrm>
          <a:off x="3347357" y="3891643"/>
          <a:ext cx="734786" cy="1115786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462642</xdr:colOff>
      <xdr:row>20</xdr:row>
      <xdr:rowOff>0</xdr:rowOff>
    </xdr:from>
    <xdr:to>
      <xdr:col>5</xdr:col>
      <xdr:colOff>367393</xdr:colOff>
      <xdr:row>33</xdr:row>
      <xdr:rowOff>190500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D87BFEA8-8779-A670-EFF7-3FE29191DBC6}"/>
            </a:ext>
          </a:extLst>
        </xdr:cNvPr>
        <xdr:cNvCxnSpPr/>
      </xdr:nvCxnSpPr>
      <xdr:spPr>
        <a:xfrm flipV="1">
          <a:off x="1183821" y="4612821"/>
          <a:ext cx="2054679" cy="314325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108858</xdr:rowOff>
    </xdr:from>
    <xdr:to>
      <xdr:col>9</xdr:col>
      <xdr:colOff>435430</xdr:colOff>
      <xdr:row>44</xdr:row>
      <xdr:rowOff>13608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224F7358-7142-6C6D-DE3F-217D4127B470}"/>
            </a:ext>
          </a:extLst>
        </xdr:cNvPr>
        <xdr:cNvGrpSpPr/>
      </xdr:nvGrpSpPr>
      <xdr:grpSpPr>
        <a:xfrm>
          <a:off x="0" y="7624949"/>
          <a:ext cx="5232566" cy="2623704"/>
          <a:chOff x="557892" y="5089072"/>
          <a:chExt cx="5306787" cy="2544536"/>
        </a:xfrm>
      </xdr:grpSpPr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A879695-A6F0-0F9A-66F5-214BF89675B4}"/>
              </a:ext>
            </a:extLst>
          </xdr:cNvPr>
          <xdr:cNvSpPr/>
        </xdr:nvSpPr>
        <xdr:spPr>
          <a:xfrm>
            <a:off x="858488" y="5368636"/>
            <a:ext cx="5006191" cy="2264972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CA" sz="1800" baseline="0">
                <a:solidFill>
                  <a:schemeClr val="dk1"/>
                </a:solidFill>
                <a:latin typeface="Abadi" panose="020B0604020104020204" pitchFamily="34" charset="0"/>
                <a:ea typeface="+mn-ea"/>
                <a:cs typeface="+mn-cs"/>
              </a:rPr>
              <a:t>Videotaping is OK. Follow the Process Observation guidelines. Record cumulative times as the operation progresses through all the tasks. The worksheet will calculate individual element times (yellow shadowed cells).</a:t>
            </a:r>
          </a:p>
          <a:p>
            <a:pPr marL="0" indent="0" algn="ctr"/>
            <a:endParaRPr lang="en-CA" sz="1800" baseline="0">
              <a:solidFill>
                <a:schemeClr val="dk1"/>
              </a:solidFill>
              <a:latin typeface="Abadi" panose="020B0604020104020204" pitchFamily="34" charset="0"/>
              <a:ea typeface="+mn-ea"/>
              <a:cs typeface="+mn-cs"/>
            </a:endParaRPr>
          </a:p>
          <a:p>
            <a:pPr marL="0" indent="0" algn="ctr"/>
            <a:r>
              <a:rPr lang="en-CA" sz="1800" baseline="0">
                <a:solidFill>
                  <a:schemeClr val="dk1"/>
                </a:solidFill>
                <a:latin typeface="Abadi" panose="020B0604020104020204" pitchFamily="34" charset="0"/>
                <a:ea typeface="+mn-ea"/>
                <a:cs typeface="+mn-cs"/>
              </a:rPr>
              <a:t>Example: Task 7, for the first observation, is </a:t>
            </a:r>
          </a:p>
          <a:p>
            <a:pPr marL="0" indent="0" algn="ctr"/>
            <a:r>
              <a:rPr lang="en-CA" sz="1800" baseline="0">
                <a:solidFill>
                  <a:schemeClr val="dk1"/>
                </a:solidFill>
                <a:latin typeface="Abadi" panose="020B0604020104020204" pitchFamily="34" charset="0"/>
                <a:ea typeface="+mn-ea"/>
                <a:cs typeface="+mn-cs"/>
              </a:rPr>
              <a:t>10.0-8.0 = 2.0</a:t>
            </a:r>
          </a:p>
        </xdr:txBody>
      </xdr:sp>
      <xdr:sp macro="" textlink="">
        <xdr:nvSpPr>
          <xdr:cNvPr id="17" name="Oval 16">
            <a:extLst>
              <a:ext uri="{FF2B5EF4-FFF2-40B4-BE49-F238E27FC236}">
                <a16:creationId xmlns:a16="http://schemas.microsoft.com/office/drawing/2014/main" id="{414B30BC-97B0-0DA0-4F1D-3B782E8A9828}"/>
              </a:ext>
            </a:extLst>
          </xdr:cNvPr>
          <xdr:cNvSpPr/>
        </xdr:nvSpPr>
        <xdr:spPr>
          <a:xfrm>
            <a:off x="557892" y="5089072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1</a:t>
            </a:r>
          </a:p>
        </xdr:txBody>
      </xdr:sp>
    </xdr:grpSp>
    <xdr:clientData/>
  </xdr:twoCellAnchor>
  <xdr:twoCellAnchor>
    <xdr:from>
      <xdr:col>10</xdr:col>
      <xdr:colOff>244929</xdr:colOff>
      <xdr:row>12</xdr:row>
      <xdr:rowOff>190500</xdr:rowOff>
    </xdr:from>
    <xdr:to>
      <xdr:col>12</xdr:col>
      <xdr:colOff>381000</xdr:colOff>
      <xdr:row>17</xdr:row>
      <xdr:rowOff>207818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4713297F-3EA1-43D8-9A61-68835410775D}"/>
            </a:ext>
          </a:extLst>
        </xdr:cNvPr>
        <xdr:cNvCxnSpPr/>
      </xdr:nvCxnSpPr>
      <xdr:spPr>
        <a:xfrm flipH="1" flipV="1">
          <a:off x="5492338" y="3065318"/>
          <a:ext cx="1036617" cy="11430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94014</xdr:colOff>
      <xdr:row>16</xdr:row>
      <xdr:rowOff>131123</xdr:rowOff>
    </xdr:from>
    <xdr:to>
      <xdr:col>17</xdr:col>
      <xdr:colOff>285751</xdr:colOff>
      <xdr:row>27</xdr:row>
      <xdr:rowOff>14843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9EC5CA6A-FF6D-F98D-8DB6-D384E3A548B9}"/>
            </a:ext>
          </a:extLst>
        </xdr:cNvPr>
        <xdr:cNvGrpSpPr/>
      </xdr:nvGrpSpPr>
      <xdr:grpSpPr>
        <a:xfrm>
          <a:off x="4891150" y="3906487"/>
          <a:ext cx="5300601" cy="2360220"/>
          <a:chOff x="7184571" y="4435930"/>
          <a:chExt cx="5306787" cy="2285998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899260A4-A5C5-4A3B-8160-373A70A77DF7}"/>
              </a:ext>
            </a:extLst>
          </xdr:cNvPr>
          <xdr:cNvSpPr/>
        </xdr:nvSpPr>
        <xdr:spPr>
          <a:xfrm>
            <a:off x="7485167" y="4715493"/>
            <a:ext cx="5006191" cy="2006435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800" baseline="0">
                <a:latin typeface="Abadi" panose="020B0604020104020204" pitchFamily="34" charset="0"/>
              </a:rPr>
              <a:t>The wor</a:t>
            </a:r>
            <a:r>
              <a:rPr lang="en-CA" sz="1800">
                <a:latin typeface="Abadi" panose="020B0604020104020204" pitchFamily="34" charset="0"/>
              </a:rPr>
              <a:t>ksheet will calculate</a:t>
            </a:r>
            <a:r>
              <a:rPr lang="en-CA" sz="1800" baseline="0">
                <a:latin typeface="Abadi" panose="020B0604020104020204" pitchFamily="34" charset="0"/>
              </a:rPr>
              <a:t> the average time for each task component. Run several observations to get a reasonable level of confidence.</a:t>
            </a:r>
          </a:p>
          <a:p>
            <a:pPr algn="ctr"/>
            <a:endParaRPr lang="en-CA" sz="1800" baseline="0">
              <a:latin typeface="Abadi" panose="020B0604020104020204" pitchFamily="34" charset="0"/>
            </a:endParaRPr>
          </a:p>
          <a:p>
            <a:pPr algn="ctr"/>
            <a:r>
              <a:rPr lang="en-CA" sz="1800" baseline="0">
                <a:latin typeface="Abadi" panose="020B0604020104020204" pitchFamily="34" charset="0"/>
              </a:rPr>
              <a:t>Example: Task 3 for the four observations last 2.6 sec (or min) on average.</a:t>
            </a:r>
            <a:endParaRPr lang="en-CA" sz="1800">
              <a:latin typeface="Abadi" panose="020B0604020104020204" pitchFamily="34" charset="0"/>
            </a:endParaRPr>
          </a:p>
        </xdr:txBody>
      </xdr:sp>
      <xdr:sp macro="" textlink="">
        <xdr:nvSpPr>
          <xdr:cNvPr id="20" name="Oval 19">
            <a:extLst>
              <a:ext uri="{FF2B5EF4-FFF2-40B4-BE49-F238E27FC236}">
                <a16:creationId xmlns:a16="http://schemas.microsoft.com/office/drawing/2014/main" id="{DB3DED02-EE58-4A53-83E2-7FC2286DE613}"/>
              </a:ext>
            </a:extLst>
          </xdr:cNvPr>
          <xdr:cNvSpPr/>
        </xdr:nvSpPr>
        <xdr:spPr>
          <a:xfrm>
            <a:off x="7184571" y="4435930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2</a:t>
            </a:r>
          </a:p>
        </xdr:txBody>
      </xdr:sp>
    </xdr:grpSp>
    <xdr:clientData/>
  </xdr:twoCellAnchor>
  <xdr:twoCellAnchor>
    <xdr:from>
      <xdr:col>5</xdr:col>
      <xdr:colOff>533400</xdr:colOff>
      <xdr:row>11</xdr:row>
      <xdr:rowOff>84364</xdr:rowOff>
    </xdr:from>
    <xdr:to>
      <xdr:col>10</xdr:col>
      <xdr:colOff>81643</xdr:colOff>
      <xdr:row>13</xdr:row>
      <xdr:rowOff>163286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1D31D3A9-1645-4D2D-B8B1-229B6C806222}"/>
            </a:ext>
          </a:extLst>
        </xdr:cNvPr>
        <xdr:cNvSpPr/>
      </xdr:nvSpPr>
      <xdr:spPr>
        <a:xfrm>
          <a:off x="3404507" y="2737757"/>
          <a:ext cx="2011136" cy="51435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10</xdr:col>
      <xdr:colOff>340179</xdr:colOff>
      <xdr:row>12</xdr:row>
      <xdr:rowOff>95250</xdr:rowOff>
    </xdr:from>
    <xdr:to>
      <xdr:col>13</xdr:col>
      <xdr:colOff>435428</xdr:colOff>
      <xdr:row>12</xdr:row>
      <xdr:rowOff>95250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32A73038-AADE-4671-8822-9D3BB8116D88}"/>
            </a:ext>
          </a:extLst>
        </xdr:cNvPr>
        <xdr:cNvCxnSpPr/>
      </xdr:nvCxnSpPr>
      <xdr:spPr>
        <a:xfrm>
          <a:off x="5674179" y="2966357"/>
          <a:ext cx="1483178" cy="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127908</xdr:colOff>
      <xdr:row>10</xdr:row>
      <xdr:rowOff>195942</xdr:rowOff>
    </xdr:from>
    <xdr:to>
      <xdr:col>14</xdr:col>
      <xdr:colOff>898072</xdr:colOff>
      <xdr:row>13</xdr:row>
      <xdr:rowOff>57150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4046DBC3-4009-4FC6-9AC3-58B346244648}"/>
            </a:ext>
          </a:extLst>
        </xdr:cNvPr>
        <xdr:cNvSpPr/>
      </xdr:nvSpPr>
      <xdr:spPr>
        <a:xfrm>
          <a:off x="7312479" y="2631621"/>
          <a:ext cx="770164" cy="51435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15</xdr:col>
      <xdr:colOff>503466</xdr:colOff>
      <xdr:row>33</xdr:row>
      <xdr:rowOff>1</xdr:rowOff>
    </xdr:from>
    <xdr:to>
      <xdr:col>22</xdr:col>
      <xdr:colOff>54431</xdr:colOff>
      <xdr:row>39</xdr:row>
      <xdr:rowOff>136072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B3564007-17DE-4CBA-A04B-EF9418BD6261}"/>
            </a:ext>
          </a:extLst>
        </xdr:cNvPr>
        <xdr:cNvGrpSpPr/>
      </xdr:nvGrpSpPr>
      <xdr:grpSpPr>
        <a:xfrm>
          <a:off x="8573739" y="7706592"/>
          <a:ext cx="5300601" cy="1538844"/>
          <a:chOff x="7184571" y="4435930"/>
          <a:chExt cx="5306787" cy="1496786"/>
        </a:xfrm>
      </xdr:grpSpPr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2A07827C-C007-D85A-991A-E692673AEFF3}"/>
              </a:ext>
            </a:extLst>
          </xdr:cNvPr>
          <xdr:cNvSpPr/>
        </xdr:nvSpPr>
        <xdr:spPr>
          <a:xfrm>
            <a:off x="7485167" y="4715494"/>
            <a:ext cx="5006191" cy="1217222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800" baseline="0">
                <a:latin typeface="Abadi" panose="020B0604020104020204" pitchFamily="34" charset="0"/>
              </a:rPr>
              <a:t>The w</a:t>
            </a:r>
            <a:r>
              <a:rPr lang="en-CA" sz="1800">
                <a:latin typeface="Abadi" panose="020B0604020104020204" pitchFamily="34" charset="0"/>
              </a:rPr>
              <a:t>orksheet will calculate</a:t>
            </a:r>
            <a:r>
              <a:rPr lang="en-CA" sz="1800" baseline="0">
                <a:latin typeface="Abadi" panose="020B0604020104020204" pitchFamily="34" charset="0"/>
              </a:rPr>
              <a:t> the total time for the cycle time. Run several observations to get a reasonable level of confidence.</a:t>
            </a:r>
          </a:p>
        </xdr:txBody>
      </xdr:sp>
      <xdr:sp macro="" textlink="">
        <xdr:nvSpPr>
          <xdr:cNvPr id="33" name="Oval 32">
            <a:extLst>
              <a:ext uri="{FF2B5EF4-FFF2-40B4-BE49-F238E27FC236}">
                <a16:creationId xmlns:a16="http://schemas.microsoft.com/office/drawing/2014/main" id="{405D1667-C97C-AA7E-789D-7BEF39B1A56A}"/>
              </a:ext>
            </a:extLst>
          </xdr:cNvPr>
          <xdr:cNvSpPr/>
        </xdr:nvSpPr>
        <xdr:spPr>
          <a:xfrm>
            <a:off x="7184571" y="4435930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3</a:t>
            </a:r>
          </a:p>
        </xdr:txBody>
      </xdr:sp>
    </xdr:grpSp>
    <xdr:clientData/>
  </xdr:twoCellAnchor>
  <xdr:twoCellAnchor>
    <xdr:from>
      <xdr:col>14</xdr:col>
      <xdr:colOff>35379</xdr:colOff>
      <xdr:row>30</xdr:row>
      <xdr:rowOff>171450</xdr:rowOff>
    </xdr:from>
    <xdr:to>
      <xdr:col>14</xdr:col>
      <xdr:colOff>970189</xdr:colOff>
      <xdr:row>32</xdr:row>
      <xdr:rowOff>100693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B41B273D-B825-4BEF-B6A2-EEC8821DF80F}"/>
            </a:ext>
          </a:extLst>
        </xdr:cNvPr>
        <xdr:cNvSpPr/>
      </xdr:nvSpPr>
      <xdr:spPr>
        <a:xfrm>
          <a:off x="7219950" y="6961414"/>
          <a:ext cx="934810" cy="51435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14</xdr:col>
      <xdr:colOff>802822</xdr:colOff>
      <xdr:row>33</xdr:row>
      <xdr:rowOff>40822</xdr:rowOff>
    </xdr:from>
    <xdr:to>
      <xdr:col>15</xdr:col>
      <xdr:colOff>804062</xdr:colOff>
      <xdr:row>36</xdr:row>
      <xdr:rowOff>180604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BD75C22A-0F6C-478A-A23E-DE7DF8CABF52}"/>
            </a:ext>
          </a:extLst>
        </xdr:cNvPr>
        <xdr:cNvCxnSpPr>
          <a:stCxn id="32" idx="1"/>
        </xdr:cNvCxnSpPr>
      </xdr:nvCxnSpPr>
      <xdr:spPr>
        <a:xfrm flipH="1" flipV="1">
          <a:off x="7987393" y="7606393"/>
          <a:ext cx="1035383" cy="847354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43545</xdr:colOff>
      <xdr:row>39</xdr:row>
      <xdr:rowOff>166007</xdr:rowOff>
    </xdr:from>
    <xdr:to>
      <xdr:col>18</xdr:col>
      <xdr:colOff>315689</xdr:colOff>
      <xdr:row>47</xdr:row>
      <xdr:rowOff>176893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98CB43E5-30EE-4C42-99B0-3BF7B317B73C}"/>
            </a:ext>
          </a:extLst>
        </xdr:cNvPr>
        <xdr:cNvGrpSpPr/>
      </xdr:nvGrpSpPr>
      <xdr:grpSpPr>
        <a:xfrm>
          <a:off x="5741227" y="9275371"/>
          <a:ext cx="5259780" cy="1811977"/>
          <a:chOff x="7184571" y="4435930"/>
          <a:chExt cx="5306787" cy="1752600"/>
        </a:xfrm>
      </xdr:grpSpPr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24C638A2-432C-B37C-38C6-D9A0FF8A7CE4}"/>
              </a:ext>
            </a:extLst>
          </xdr:cNvPr>
          <xdr:cNvSpPr/>
        </xdr:nvSpPr>
        <xdr:spPr>
          <a:xfrm>
            <a:off x="7485167" y="4715494"/>
            <a:ext cx="5006191" cy="147303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800" baseline="0">
                <a:latin typeface="Abadi" panose="020B0604020104020204" pitchFamily="34" charset="0"/>
              </a:rPr>
              <a:t>Also, review each observation cycle times. Ensure the numbers make sense and there are no major discrepancies. </a:t>
            </a:r>
            <a:br>
              <a:rPr lang="en-CA" sz="1800" baseline="0">
                <a:latin typeface="Abadi" panose="020B0604020104020204" pitchFamily="34" charset="0"/>
              </a:rPr>
            </a:br>
            <a:r>
              <a:rPr lang="en-CA" sz="1800" baseline="0">
                <a:latin typeface="Abadi" panose="020B0604020104020204" pitchFamily="34" charset="0"/>
              </a:rPr>
              <a:t>Observe and measure again if necessary. </a:t>
            </a:r>
          </a:p>
        </xdr:txBody>
      </xdr:sp>
      <xdr:sp macro="" textlink="">
        <xdr:nvSpPr>
          <xdr:cNvPr id="45" name="Oval 44">
            <a:extLst>
              <a:ext uri="{FF2B5EF4-FFF2-40B4-BE49-F238E27FC236}">
                <a16:creationId xmlns:a16="http://schemas.microsoft.com/office/drawing/2014/main" id="{974CD797-1C1D-FE03-D029-1EE0444C50DF}"/>
              </a:ext>
            </a:extLst>
          </xdr:cNvPr>
          <xdr:cNvSpPr/>
        </xdr:nvSpPr>
        <xdr:spPr>
          <a:xfrm>
            <a:off x="7184571" y="4435930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4</a:t>
            </a:r>
          </a:p>
        </xdr:txBody>
      </xdr:sp>
    </xdr:grpSp>
    <xdr:clientData/>
  </xdr:twoCellAnchor>
  <xdr:twoCellAnchor>
    <xdr:from>
      <xdr:col>9</xdr:col>
      <xdr:colOff>408214</xdr:colOff>
      <xdr:row>32</xdr:row>
      <xdr:rowOff>149679</xdr:rowOff>
    </xdr:from>
    <xdr:to>
      <xdr:col>14</xdr:col>
      <xdr:colOff>81643</xdr:colOff>
      <xdr:row>41</xdr:row>
      <xdr:rowOff>13607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2460D1B3-E209-473F-B292-33505B686B36}"/>
            </a:ext>
          </a:extLst>
        </xdr:cNvPr>
        <xdr:cNvCxnSpPr/>
      </xdr:nvCxnSpPr>
      <xdr:spPr>
        <a:xfrm flipH="1" flipV="1">
          <a:off x="5279571" y="7524750"/>
          <a:ext cx="1986643" cy="1850571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364673</xdr:colOff>
      <xdr:row>30</xdr:row>
      <xdr:rowOff>160565</xdr:rowOff>
    </xdr:from>
    <xdr:to>
      <xdr:col>10</xdr:col>
      <xdr:colOff>108858</xdr:colOff>
      <xdr:row>32</xdr:row>
      <xdr:rowOff>89808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D02B401B-C8D9-4542-82E7-AA9418EB21A5}"/>
            </a:ext>
          </a:extLst>
        </xdr:cNvPr>
        <xdr:cNvSpPr/>
      </xdr:nvSpPr>
      <xdr:spPr>
        <a:xfrm>
          <a:off x="4773387" y="6950529"/>
          <a:ext cx="669471" cy="51435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23</xdr:col>
      <xdr:colOff>406857</xdr:colOff>
      <xdr:row>48</xdr:row>
      <xdr:rowOff>199346</xdr:rowOff>
    </xdr:from>
    <xdr:to>
      <xdr:col>31</xdr:col>
      <xdr:colOff>580349</xdr:colOff>
      <xdr:row>59</xdr:row>
      <xdr:rowOff>156884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A5EBE80C-32EF-4724-A59E-D568D4D19B57}"/>
            </a:ext>
          </a:extLst>
        </xdr:cNvPr>
        <xdr:cNvGrpSpPr/>
      </xdr:nvGrpSpPr>
      <xdr:grpSpPr>
        <a:xfrm>
          <a:off x="14451902" y="11334937"/>
          <a:ext cx="5247720" cy="2087674"/>
          <a:chOff x="7184571" y="4435930"/>
          <a:chExt cx="5306787" cy="2079060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677E1144-DFBB-4EFB-B8F1-7B236951CF53}"/>
              </a:ext>
            </a:extLst>
          </xdr:cNvPr>
          <xdr:cNvSpPr/>
        </xdr:nvSpPr>
        <xdr:spPr>
          <a:xfrm>
            <a:off x="7485167" y="4715494"/>
            <a:ext cx="5006191" cy="179949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800" baseline="0">
                <a:latin typeface="Abadi" panose="020B0604020104020204" pitchFamily="34" charset="0"/>
              </a:rPr>
              <a:t>If needed, use the SWIP helper calculators. Choose the right type of operation. Double check the results, this is a helper only and operations may differ depending on particular situations. Refer to the Third Element: Standard WIP.</a:t>
            </a:r>
          </a:p>
        </xdr:txBody>
      </xdr:sp>
      <xdr:sp macro="" textlink="">
        <xdr:nvSpPr>
          <xdr:cNvPr id="53" name="Oval 52">
            <a:extLst>
              <a:ext uri="{FF2B5EF4-FFF2-40B4-BE49-F238E27FC236}">
                <a16:creationId xmlns:a16="http://schemas.microsoft.com/office/drawing/2014/main" id="{EDE7E34F-F796-305F-0C15-8907F298F166}"/>
              </a:ext>
            </a:extLst>
          </xdr:cNvPr>
          <xdr:cNvSpPr/>
        </xdr:nvSpPr>
        <xdr:spPr>
          <a:xfrm>
            <a:off x="7184571" y="4435930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5</a:t>
            </a:r>
          </a:p>
        </xdr:txBody>
      </xdr:sp>
    </xdr:grpSp>
    <xdr:clientData/>
  </xdr:twoCellAnchor>
  <xdr:twoCellAnchor>
    <xdr:from>
      <xdr:col>27</xdr:col>
      <xdr:colOff>142874</xdr:colOff>
      <xdr:row>46</xdr:row>
      <xdr:rowOff>168088</xdr:rowOff>
    </xdr:from>
    <xdr:to>
      <xdr:col>27</xdr:col>
      <xdr:colOff>547688</xdr:colOff>
      <xdr:row>50</xdr:row>
      <xdr:rowOff>69835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F795AAD3-65B9-49C4-B7C6-C17A9BF335C5}"/>
            </a:ext>
          </a:extLst>
        </xdr:cNvPr>
        <xdr:cNvCxnSpPr/>
      </xdr:nvCxnSpPr>
      <xdr:spPr>
        <a:xfrm flipH="1" flipV="1">
          <a:off x="16929286" y="10824882"/>
          <a:ext cx="404814" cy="7646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205593</xdr:colOff>
      <xdr:row>15</xdr:row>
      <xdr:rowOff>152401</xdr:rowOff>
    </xdr:from>
    <xdr:to>
      <xdr:col>26</xdr:col>
      <xdr:colOff>328057</xdr:colOff>
      <xdr:row>22</xdr:row>
      <xdr:rowOff>115290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D698CC28-117F-4041-BA74-6E423B95F20F}"/>
            </a:ext>
          </a:extLst>
        </xdr:cNvPr>
        <xdr:cNvGrpSpPr/>
      </xdr:nvGrpSpPr>
      <xdr:grpSpPr>
        <a:xfrm>
          <a:off x="10890911" y="3702628"/>
          <a:ext cx="5300601" cy="1538844"/>
          <a:chOff x="7184571" y="4435930"/>
          <a:chExt cx="5306787" cy="1496786"/>
        </a:xfrm>
      </xdr:grpSpPr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04396018-0030-4AD3-B8A9-69AA10C954EB}"/>
              </a:ext>
            </a:extLst>
          </xdr:cNvPr>
          <xdr:cNvSpPr/>
        </xdr:nvSpPr>
        <xdr:spPr>
          <a:xfrm>
            <a:off x="7485167" y="4715494"/>
            <a:ext cx="5006191" cy="1217222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800" baseline="0">
                <a:latin typeface="Abadi" panose="020B0604020104020204" pitchFamily="34" charset="0"/>
              </a:rPr>
              <a:t>Draw or place a picture of the workstation, working area, production line. Use the Icons from the Icons Tab if needed.</a:t>
            </a:r>
          </a:p>
        </xdr:txBody>
      </xdr:sp>
      <xdr:sp macro="" textlink="">
        <xdr:nvSpPr>
          <xdr:cNvPr id="59" name="Oval 58">
            <a:extLst>
              <a:ext uri="{FF2B5EF4-FFF2-40B4-BE49-F238E27FC236}">
                <a16:creationId xmlns:a16="http://schemas.microsoft.com/office/drawing/2014/main" id="{37A74584-602E-036D-5C61-DB34349C0848}"/>
              </a:ext>
            </a:extLst>
          </xdr:cNvPr>
          <xdr:cNvSpPr/>
        </xdr:nvSpPr>
        <xdr:spPr>
          <a:xfrm>
            <a:off x="7184571" y="4435930"/>
            <a:ext cx="571500" cy="571500"/>
          </a:xfrm>
          <a:prstGeom prst="ellipse">
            <a:avLst/>
          </a:prstGeom>
          <a:solidFill>
            <a:schemeClr val="accent5">
              <a:lumMod val="75000"/>
            </a:schemeClr>
          </a:solidFill>
          <a:ln>
            <a:solidFill>
              <a:schemeClr val="accent5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3200" b="1"/>
              <a:t>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240400</xdr:colOff>
      <xdr:row>6</xdr:row>
      <xdr:rowOff>105810</xdr:rowOff>
    </xdr:from>
    <xdr:to>
      <xdr:col>21</xdr:col>
      <xdr:colOff>802822</xdr:colOff>
      <xdr:row>25</xdr:row>
      <xdr:rowOff>42194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C186F7-378C-404E-8089-607C138BB2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41" t="20982" r="50997" b="10221"/>
        <a:stretch/>
      </xdr:blipFill>
      <xdr:spPr>
        <a:xfrm>
          <a:off x="9425221" y="1657024"/>
          <a:ext cx="4249958" cy="4086563"/>
        </a:xfrm>
        <a:prstGeom prst="rect">
          <a:avLst/>
        </a:prstGeom>
      </xdr:spPr>
    </xdr:pic>
    <xdr:clientData/>
  </xdr:twoCellAnchor>
  <xdr:twoCellAnchor editAs="oneCell">
    <xdr:from>
      <xdr:col>17</xdr:col>
      <xdr:colOff>412750</xdr:colOff>
      <xdr:row>31</xdr:row>
      <xdr:rowOff>66405</xdr:rowOff>
    </xdr:from>
    <xdr:to>
      <xdr:col>17</xdr:col>
      <xdr:colOff>753717</xdr:colOff>
      <xdr:row>31</xdr:row>
      <xdr:rowOff>337703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A9698C-1489-4BFF-AA5A-23634DB61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851900" y="4886055"/>
          <a:ext cx="340967" cy="271298"/>
        </a:xfrm>
        <a:prstGeom prst="rect">
          <a:avLst/>
        </a:prstGeom>
      </xdr:spPr>
    </xdr:pic>
    <xdr:clientData/>
  </xdr:twoCellAnchor>
  <xdr:twoCellAnchor editAs="oneCell">
    <xdr:from>
      <xdr:col>18</xdr:col>
      <xdr:colOff>428108</xdr:colOff>
      <xdr:row>5</xdr:row>
      <xdr:rowOff>97845</xdr:rowOff>
    </xdr:from>
    <xdr:to>
      <xdr:col>19</xdr:col>
      <xdr:colOff>714</xdr:colOff>
      <xdr:row>6</xdr:row>
      <xdr:rowOff>133060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FE01BC-CE83-4C03-B396-92234F18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2733" y="1109876"/>
          <a:ext cx="348213" cy="266536"/>
        </a:xfrm>
        <a:prstGeom prst="rect">
          <a:avLst/>
        </a:prstGeom>
      </xdr:spPr>
    </xdr:pic>
    <xdr:clientData/>
  </xdr:twoCellAnchor>
  <xdr:twoCellAnchor>
    <xdr:from>
      <xdr:col>18</xdr:col>
      <xdr:colOff>347869</xdr:colOff>
      <xdr:row>31</xdr:row>
      <xdr:rowOff>123411</xdr:rowOff>
    </xdr:from>
    <xdr:to>
      <xdr:col>18</xdr:col>
      <xdr:colOff>679173</xdr:colOff>
      <xdr:row>31</xdr:row>
      <xdr:rowOff>264215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7AAB053-403D-4133-9103-DE8BD0250088}"/>
            </a:ext>
          </a:extLst>
        </xdr:cNvPr>
        <xdr:cNvSpPr/>
      </xdr:nvSpPr>
      <xdr:spPr>
        <a:xfrm>
          <a:off x="9568069" y="4943061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17</xdr:col>
      <xdr:colOff>483704</xdr:colOff>
      <xdr:row>7</xdr:row>
      <xdr:rowOff>77857</xdr:rowOff>
    </xdr:from>
    <xdr:to>
      <xdr:col>18</xdr:col>
      <xdr:colOff>36443</xdr:colOff>
      <xdr:row>7</xdr:row>
      <xdr:rowOff>218661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424D794-5F01-4DA7-8FDD-2EDD34CF2001}"/>
            </a:ext>
          </a:extLst>
        </xdr:cNvPr>
        <xdr:cNvSpPr/>
      </xdr:nvSpPr>
      <xdr:spPr>
        <a:xfrm>
          <a:off x="6057900" y="1278835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17</xdr:col>
      <xdr:colOff>194021</xdr:colOff>
      <xdr:row>17</xdr:row>
      <xdr:rowOff>42342</xdr:rowOff>
    </xdr:from>
    <xdr:to>
      <xdr:col>17</xdr:col>
      <xdr:colOff>525325</xdr:colOff>
      <xdr:row>17</xdr:row>
      <xdr:rowOff>183146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E5D5F07D-4F60-4869-8AF5-9408AE762C23}"/>
            </a:ext>
          </a:extLst>
        </xdr:cNvPr>
        <xdr:cNvSpPr/>
      </xdr:nvSpPr>
      <xdr:spPr>
        <a:xfrm>
          <a:off x="9742834" y="3578498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16</xdr:col>
      <xdr:colOff>461756</xdr:colOff>
      <xdr:row>31</xdr:row>
      <xdr:rowOff>127513</xdr:rowOff>
    </xdr:from>
    <xdr:to>
      <xdr:col>16</xdr:col>
      <xdr:colOff>635691</xdr:colOff>
      <xdr:row>31</xdr:row>
      <xdr:rowOff>297872</xdr:rowOff>
    </xdr:to>
    <xdr:sp macro="" textlink="">
      <xdr:nvSpPr>
        <xdr:cNvPr id="12" name="Cross 11">
          <a:extLst>
            <a:ext uri="{FF2B5EF4-FFF2-40B4-BE49-F238E27FC236}">
              <a16:creationId xmlns:a16="http://schemas.microsoft.com/office/drawing/2014/main" id="{E1E591A0-C5A8-4C3F-B458-1CBCB61E8668}"/>
            </a:ext>
          </a:extLst>
        </xdr:cNvPr>
        <xdr:cNvSpPr/>
      </xdr:nvSpPr>
      <xdr:spPr>
        <a:xfrm>
          <a:off x="8119856" y="4947163"/>
          <a:ext cx="173935" cy="170359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17</xdr:col>
      <xdr:colOff>565486</xdr:colOff>
      <xdr:row>8</xdr:row>
      <xdr:rowOff>52507</xdr:rowOff>
    </xdr:from>
    <xdr:to>
      <xdr:col>17</xdr:col>
      <xdr:colOff>739421</xdr:colOff>
      <xdr:row>8</xdr:row>
      <xdr:rowOff>223314</xdr:rowOff>
    </xdr:to>
    <xdr:sp macro="" textlink="">
      <xdr:nvSpPr>
        <xdr:cNvPr id="13" name="Cross 12">
          <a:extLst>
            <a:ext uri="{FF2B5EF4-FFF2-40B4-BE49-F238E27FC236}">
              <a16:creationId xmlns:a16="http://schemas.microsoft.com/office/drawing/2014/main" id="{AEC98D36-8530-4CC3-933F-D934589DF6F2}"/>
            </a:ext>
          </a:extLst>
        </xdr:cNvPr>
        <xdr:cNvSpPr/>
      </xdr:nvSpPr>
      <xdr:spPr>
        <a:xfrm>
          <a:off x="6129400" y="1477973"/>
          <a:ext cx="173935" cy="170807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19</xdr:col>
      <xdr:colOff>246774</xdr:colOff>
      <xdr:row>14</xdr:row>
      <xdr:rowOff>150806</xdr:rowOff>
    </xdr:from>
    <xdr:to>
      <xdr:col>19</xdr:col>
      <xdr:colOff>424815</xdr:colOff>
      <xdr:row>15</xdr:row>
      <xdr:rowOff>97495</xdr:rowOff>
    </xdr:to>
    <xdr:sp macro="" textlink="">
      <xdr:nvSpPr>
        <xdr:cNvPr id="14" name="Cross 13">
          <a:extLst>
            <a:ext uri="{FF2B5EF4-FFF2-40B4-BE49-F238E27FC236}">
              <a16:creationId xmlns:a16="http://schemas.microsoft.com/office/drawing/2014/main" id="{148FA449-8700-4F72-B3E4-3B4EA26C19ED}"/>
            </a:ext>
          </a:extLst>
        </xdr:cNvPr>
        <xdr:cNvSpPr/>
      </xdr:nvSpPr>
      <xdr:spPr>
        <a:xfrm>
          <a:off x="11396627" y="3109159"/>
          <a:ext cx="178041" cy="170807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</xdr:col>
      <xdr:colOff>95250</xdr:colOff>
      <xdr:row>1</xdr:row>
      <xdr:rowOff>115660</xdr:rowOff>
    </xdr:from>
    <xdr:to>
      <xdr:col>1</xdr:col>
      <xdr:colOff>377349</xdr:colOff>
      <xdr:row>2</xdr:row>
      <xdr:rowOff>182335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72A42-76F7-4089-B05B-DC2BD04CE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9767"/>
          <a:ext cx="282099" cy="3660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412750</xdr:colOff>
      <xdr:row>31</xdr:row>
      <xdr:rowOff>66405</xdr:rowOff>
    </xdr:from>
    <xdr:to>
      <xdr:col>17</xdr:col>
      <xdr:colOff>753717</xdr:colOff>
      <xdr:row>31</xdr:row>
      <xdr:rowOff>337703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175F43-C5BD-42EE-8906-A8AEF905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404475" y="7086330"/>
          <a:ext cx="340967" cy="271298"/>
        </a:xfrm>
        <a:prstGeom prst="rect">
          <a:avLst/>
        </a:prstGeom>
      </xdr:spPr>
    </xdr:pic>
    <xdr:clientData/>
  </xdr:twoCellAnchor>
  <xdr:twoCellAnchor>
    <xdr:from>
      <xdr:col>18</xdr:col>
      <xdr:colOff>347869</xdr:colOff>
      <xdr:row>31</xdr:row>
      <xdr:rowOff>123411</xdr:rowOff>
    </xdr:from>
    <xdr:to>
      <xdr:col>18</xdr:col>
      <xdr:colOff>679173</xdr:colOff>
      <xdr:row>31</xdr:row>
      <xdr:rowOff>264215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30B2EC2-4F6E-4246-9148-216FD0D4632C}"/>
            </a:ext>
          </a:extLst>
        </xdr:cNvPr>
        <xdr:cNvSpPr/>
      </xdr:nvSpPr>
      <xdr:spPr>
        <a:xfrm>
          <a:off x="11120644" y="7143336"/>
          <a:ext cx="331304" cy="140804"/>
        </a:xfrm>
        <a:prstGeom prst="ellipse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lang="en-CA" sz="800">
              <a:solidFill>
                <a:schemeClr val="tx1"/>
              </a:solidFill>
            </a:rPr>
            <a:t>WIP</a:t>
          </a:r>
        </a:p>
      </xdr:txBody>
    </xdr:sp>
    <xdr:clientData/>
  </xdr:twoCellAnchor>
  <xdr:twoCellAnchor>
    <xdr:from>
      <xdr:col>16</xdr:col>
      <xdr:colOff>461756</xdr:colOff>
      <xdr:row>31</xdr:row>
      <xdr:rowOff>127513</xdr:rowOff>
    </xdr:from>
    <xdr:to>
      <xdr:col>16</xdr:col>
      <xdr:colOff>635691</xdr:colOff>
      <xdr:row>31</xdr:row>
      <xdr:rowOff>297872</xdr:rowOff>
    </xdr:to>
    <xdr:sp macro="" textlink="">
      <xdr:nvSpPr>
        <xdr:cNvPr id="8" name="Cross 7">
          <a:extLst>
            <a:ext uri="{FF2B5EF4-FFF2-40B4-BE49-F238E27FC236}">
              <a16:creationId xmlns:a16="http://schemas.microsoft.com/office/drawing/2014/main" id="{F80D72A7-9F5E-4CD6-9293-DDBD64271296}"/>
            </a:ext>
          </a:extLst>
        </xdr:cNvPr>
        <xdr:cNvSpPr/>
      </xdr:nvSpPr>
      <xdr:spPr>
        <a:xfrm>
          <a:off x="9672431" y="7147438"/>
          <a:ext cx="173935" cy="170359"/>
        </a:xfrm>
        <a:prstGeom prst="plus">
          <a:avLst>
            <a:gd name="adj" fmla="val 3600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</xdr:col>
      <xdr:colOff>95250</xdr:colOff>
      <xdr:row>1</xdr:row>
      <xdr:rowOff>115660</xdr:rowOff>
    </xdr:from>
    <xdr:to>
      <xdr:col>1</xdr:col>
      <xdr:colOff>377349</xdr:colOff>
      <xdr:row>2</xdr:row>
      <xdr:rowOff>182335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116CE1-8299-48CA-B90D-F5D661BE9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15685"/>
          <a:ext cx="282099" cy="361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240195</xdr:colOff>
      <xdr:row>1</xdr:row>
      <xdr:rowOff>149085</xdr:rowOff>
    </xdr:from>
    <xdr:to>
      <xdr:col>2</xdr:col>
      <xdr:colOff>430695</xdr:colOff>
      <xdr:row>4</xdr:row>
      <xdr:rowOff>82410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65865-B602-35A6-9DA1-E1317818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021" y="339585"/>
          <a:ext cx="190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140804</xdr:rowOff>
    </xdr:from>
    <xdr:to>
      <xdr:col>3</xdr:col>
      <xdr:colOff>190500</xdr:colOff>
      <xdr:row>4</xdr:row>
      <xdr:rowOff>74129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6907A8-0757-A4D6-3436-8A64D482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39" y="331304"/>
          <a:ext cx="190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372718</xdr:colOff>
      <xdr:row>1</xdr:row>
      <xdr:rowOff>149087</xdr:rowOff>
    </xdr:from>
    <xdr:to>
      <xdr:col>3</xdr:col>
      <xdr:colOff>563218</xdr:colOff>
      <xdr:row>4</xdr:row>
      <xdr:rowOff>82412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1F854F-7173-CE90-4B84-AB83EB78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457" y="339587"/>
          <a:ext cx="190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57980</xdr:colOff>
      <xdr:row>1</xdr:row>
      <xdr:rowOff>157370</xdr:rowOff>
    </xdr:from>
    <xdr:to>
      <xdr:col>4</xdr:col>
      <xdr:colOff>287500</xdr:colOff>
      <xdr:row>4</xdr:row>
      <xdr:rowOff>66260</xdr:rowOff>
    </xdr:to>
    <xdr:pic>
      <xdr:nvPicPr>
        <xdr:cNvPr id="8826" name="Picture 8825">
          <a:extLst>
            <a:ext uri="{FF2B5EF4-FFF2-40B4-BE49-F238E27FC236}">
              <a16:creationId xmlns:a16="http://schemas.microsoft.com/office/drawing/2014/main" id="{26182FD8-AEC5-10E4-C081-CBF52C0F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9632" y="347870"/>
          <a:ext cx="229520" cy="48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430697</xdr:colOff>
      <xdr:row>1</xdr:row>
      <xdr:rowOff>179010</xdr:rowOff>
    </xdr:from>
    <xdr:to>
      <xdr:col>4</xdr:col>
      <xdr:colOff>604631</xdr:colOff>
      <xdr:row>4</xdr:row>
      <xdr:rowOff>71605</xdr:rowOff>
    </xdr:to>
    <xdr:pic>
      <xdr:nvPicPr>
        <xdr:cNvPr id="8827" name="Picture 8826">
          <a:extLst>
            <a:ext uri="{FF2B5EF4-FFF2-40B4-BE49-F238E27FC236}">
              <a16:creationId xmlns:a16="http://schemas.microsoft.com/office/drawing/2014/main" id="{7EAB144F-5ED2-3B22-C0AC-CE20C4B8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349" y="369510"/>
          <a:ext cx="173934" cy="4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586921</xdr:colOff>
      <xdr:row>14</xdr:row>
      <xdr:rowOff>57978</xdr:rowOff>
    </xdr:from>
    <xdr:to>
      <xdr:col>3</xdr:col>
      <xdr:colOff>158592</xdr:colOff>
      <xdr:row>18</xdr:row>
      <xdr:rowOff>178075</xdr:rowOff>
    </xdr:to>
    <xdr:pic>
      <xdr:nvPicPr>
        <xdr:cNvPr id="8828" name="Picture 8827">
          <a:extLst>
            <a:ext uri="{FF2B5EF4-FFF2-40B4-BE49-F238E27FC236}">
              <a16:creationId xmlns:a16="http://schemas.microsoft.com/office/drawing/2014/main" id="{C8F0C543-15A6-09BF-E649-A442FB0A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834" y="2724978"/>
          <a:ext cx="797497" cy="88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198784</xdr:colOff>
      <xdr:row>14</xdr:row>
      <xdr:rowOff>107673</xdr:rowOff>
    </xdr:from>
    <xdr:to>
      <xdr:col>4</xdr:col>
      <xdr:colOff>399399</xdr:colOff>
      <xdr:row>18</xdr:row>
      <xdr:rowOff>156540</xdr:rowOff>
    </xdr:to>
    <xdr:pic>
      <xdr:nvPicPr>
        <xdr:cNvPr id="8829" name="Picture 8828">
          <a:extLst>
            <a:ext uri="{FF2B5EF4-FFF2-40B4-BE49-F238E27FC236}">
              <a16:creationId xmlns:a16="http://schemas.microsoft.com/office/drawing/2014/main" id="{081B0621-FDB4-2288-7583-1495DD46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7523" y="2774673"/>
          <a:ext cx="813528" cy="810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546652</xdr:colOff>
      <xdr:row>13</xdr:row>
      <xdr:rowOff>165651</xdr:rowOff>
    </xdr:from>
    <xdr:to>
      <xdr:col>6</xdr:col>
      <xdr:colOff>155916</xdr:colOff>
      <xdr:row>18</xdr:row>
      <xdr:rowOff>173934</xdr:rowOff>
    </xdr:to>
    <xdr:pic>
      <xdr:nvPicPr>
        <xdr:cNvPr id="8830" name="Picture 8829">
          <a:extLst>
            <a:ext uri="{FF2B5EF4-FFF2-40B4-BE49-F238E27FC236}">
              <a16:creationId xmlns:a16="http://schemas.microsoft.com/office/drawing/2014/main" id="{4051C768-2B15-24D6-E6C6-EF74AC19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304" y="2642151"/>
          <a:ext cx="835090" cy="96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223630</xdr:colOff>
      <xdr:row>13</xdr:row>
      <xdr:rowOff>57979</xdr:rowOff>
    </xdr:from>
    <xdr:to>
      <xdr:col>7</xdr:col>
      <xdr:colOff>271255</xdr:colOff>
      <xdr:row>18</xdr:row>
      <xdr:rowOff>38929</xdr:rowOff>
    </xdr:to>
    <xdr:pic>
      <xdr:nvPicPr>
        <xdr:cNvPr id="8831" name="Picture 8830">
          <a:extLst>
            <a:ext uri="{FF2B5EF4-FFF2-40B4-BE49-F238E27FC236}">
              <a16:creationId xmlns:a16="http://schemas.microsoft.com/office/drawing/2014/main" id="{4726DC67-BE30-7C00-02E9-30DBC463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108" y="2534479"/>
          <a:ext cx="66053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463827</xdr:colOff>
      <xdr:row>14</xdr:row>
      <xdr:rowOff>54346</xdr:rowOff>
    </xdr:from>
    <xdr:to>
      <xdr:col>9</xdr:col>
      <xdr:colOff>1</xdr:colOff>
      <xdr:row>18</xdr:row>
      <xdr:rowOff>52180</xdr:rowOff>
    </xdr:to>
    <xdr:pic>
      <xdr:nvPicPr>
        <xdr:cNvPr id="8832" name="Picture 8831">
          <a:extLst>
            <a:ext uri="{FF2B5EF4-FFF2-40B4-BE49-F238E27FC236}">
              <a16:creationId xmlns:a16="http://schemas.microsoft.com/office/drawing/2014/main" id="{644CEA35-6C63-C53C-549A-7A5F230B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218" y="2721346"/>
          <a:ext cx="762000" cy="759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215350</xdr:colOff>
      <xdr:row>13</xdr:row>
      <xdr:rowOff>115957</xdr:rowOff>
    </xdr:from>
    <xdr:to>
      <xdr:col>10</xdr:col>
      <xdr:colOff>529476</xdr:colOff>
      <xdr:row>18</xdr:row>
      <xdr:rowOff>50110</xdr:rowOff>
    </xdr:to>
    <xdr:pic>
      <xdr:nvPicPr>
        <xdr:cNvPr id="8833" name="Picture 8832">
          <a:extLst>
            <a:ext uri="{FF2B5EF4-FFF2-40B4-BE49-F238E27FC236}">
              <a16:creationId xmlns:a16="http://schemas.microsoft.com/office/drawing/2014/main" id="{444F11DE-53A1-17F3-EF78-F1F0115B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567" y="2592457"/>
          <a:ext cx="927039" cy="886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49696</xdr:colOff>
      <xdr:row>13</xdr:row>
      <xdr:rowOff>124239</xdr:rowOff>
    </xdr:from>
    <xdr:to>
      <xdr:col>12</xdr:col>
      <xdr:colOff>25439</xdr:colOff>
      <xdr:row>18</xdr:row>
      <xdr:rowOff>79513</xdr:rowOff>
    </xdr:to>
    <xdr:pic>
      <xdr:nvPicPr>
        <xdr:cNvPr id="8835" name="Picture 8834">
          <a:extLst>
            <a:ext uri="{FF2B5EF4-FFF2-40B4-BE49-F238E27FC236}">
              <a16:creationId xmlns:a16="http://schemas.microsoft.com/office/drawing/2014/main" id="{FABCA42E-7FB5-48F1-1EFD-454A2ABC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739" y="2600739"/>
          <a:ext cx="588657" cy="90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256761</xdr:colOff>
      <xdr:row>13</xdr:row>
      <xdr:rowOff>157370</xdr:rowOff>
    </xdr:from>
    <xdr:to>
      <xdr:col>13</xdr:col>
      <xdr:colOff>287164</xdr:colOff>
      <xdr:row>18</xdr:row>
      <xdr:rowOff>5384</xdr:rowOff>
    </xdr:to>
    <xdr:pic>
      <xdr:nvPicPr>
        <xdr:cNvPr id="8836" name="Picture 8835">
          <a:extLst>
            <a:ext uri="{FF2B5EF4-FFF2-40B4-BE49-F238E27FC236}">
              <a16:creationId xmlns:a16="http://schemas.microsoft.com/office/drawing/2014/main" id="{22B37B6D-0A39-E4A0-4E53-FDDB49C4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718" y="2633870"/>
          <a:ext cx="643316" cy="80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41414</xdr:colOff>
      <xdr:row>5</xdr:row>
      <xdr:rowOff>124239</xdr:rowOff>
    </xdr:from>
    <xdr:to>
      <xdr:col>2</xdr:col>
      <xdr:colOff>545442</xdr:colOff>
      <xdr:row>8</xdr:row>
      <xdr:rowOff>113886</xdr:rowOff>
    </xdr:to>
    <xdr:pic>
      <xdr:nvPicPr>
        <xdr:cNvPr id="8900" name="Picture 8899">
          <a:extLst>
            <a:ext uri="{FF2B5EF4-FFF2-40B4-BE49-F238E27FC236}">
              <a16:creationId xmlns:a16="http://schemas.microsoft.com/office/drawing/2014/main" id="{9282C205-85A1-EF9A-B66F-17623071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240" y="1076739"/>
          <a:ext cx="504028" cy="56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82826</xdr:colOff>
      <xdr:row>5</xdr:row>
      <xdr:rowOff>165447</xdr:rowOff>
    </xdr:from>
    <xdr:to>
      <xdr:col>4</xdr:col>
      <xdr:colOff>8283</xdr:colOff>
      <xdr:row>8</xdr:row>
      <xdr:rowOff>115542</xdr:rowOff>
    </xdr:to>
    <xdr:pic>
      <xdr:nvPicPr>
        <xdr:cNvPr id="8901" name="Picture 8900">
          <a:extLst>
            <a:ext uri="{FF2B5EF4-FFF2-40B4-BE49-F238E27FC236}">
              <a16:creationId xmlns:a16="http://schemas.microsoft.com/office/drawing/2014/main" id="{32BF7C81-E772-1AF3-9279-A53A02AE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1565" y="1117947"/>
          <a:ext cx="538370" cy="521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124239</xdr:colOff>
      <xdr:row>5</xdr:row>
      <xdr:rowOff>140803</xdr:rowOff>
    </xdr:from>
    <xdr:to>
      <xdr:col>5</xdr:col>
      <xdr:colOff>117621</xdr:colOff>
      <xdr:row>8</xdr:row>
      <xdr:rowOff>85310</xdr:rowOff>
    </xdr:to>
    <xdr:pic>
      <xdr:nvPicPr>
        <xdr:cNvPr id="8998" name="Picture 8997">
          <a:extLst>
            <a:ext uri="{FF2B5EF4-FFF2-40B4-BE49-F238E27FC236}">
              <a16:creationId xmlns:a16="http://schemas.microsoft.com/office/drawing/2014/main" id="{45453779-392F-8FD8-085A-F6E6CF25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891" y="1093303"/>
          <a:ext cx="606295" cy="51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248479</xdr:colOff>
      <xdr:row>5</xdr:row>
      <xdr:rowOff>107675</xdr:rowOff>
    </xdr:from>
    <xdr:to>
      <xdr:col>6</xdr:col>
      <xdr:colOff>157370</xdr:colOff>
      <xdr:row>8</xdr:row>
      <xdr:rowOff>41720</xdr:rowOff>
    </xdr:to>
    <xdr:pic>
      <xdr:nvPicPr>
        <xdr:cNvPr id="9023" name="Picture 9022">
          <a:extLst>
            <a:ext uri="{FF2B5EF4-FFF2-40B4-BE49-F238E27FC236}">
              <a16:creationId xmlns:a16="http://schemas.microsoft.com/office/drawing/2014/main" id="{795D90C2-2190-B699-0425-005BE002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044" y="1060175"/>
          <a:ext cx="521804" cy="505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331305</xdr:colOff>
      <xdr:row>5</xdr:row>
      <xdr:rowOff>82826</xdr:rowOff>
    </xdr:from>
    <xdr:to>
      <xdr:col>7</xdr:col>
      <xdr:colOff>273327</xdr:colOff>
      <xdr:row>8</xdr:row>
      <xdr:rowOff>48969</xdr:rowOff>
    </xdr:to>
    <xdr:pic>
      <xdr:nvPicPr>
        <xdr:cNvPr id="9025" name="Picture 9024">
          <a:extLst>
            <a:ext uri="{FF2B5EF4-FFF2-40B4-BE49-F238E27FC236}">
              <a16:creationId xmlns:a16="http://schemas.microsoft.com/office/drawing/2014/main" id="{7622A3DC-5702-AD3D-584A-228A4722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783" y="1035326"/>
          <a:ext cx="554935" cy="537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372717</xdr:colOff>
      <xdr:row>2</xdr:row>
      <xdr:rowOff>24848</xdr:rowOff>
    </xdr:from>
    <xdr:to>
      <xdr:col>6</xdr:col>
      <xdr:colOff>83654</xdr:colOff>
      <xdr:row>4</xdr:row>
      <xdr:rowOff>34373</xdr:rowOff>
    </xdr:to>
    <xdr:pic>
      <xdr:nvPicPr>
        <xdr:cNvPr id="9026" name="Picture 9025">
          <a:extLst>
            <a:ext uri="{FF2B5EF4-FFF2-40B4-BE49-F238E27FC236}">
              <a16:creationId xmlns:a16="http://schemas.microsoft.com/office/drawing/2014/main" id="{DBF86C1E-2B77-56A3-417B-65A02BDF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7282" y="405848"/>
          <a:ext cx="3238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265043</xdr:colOff>
      <xdr:row>2</xdr:row>
      <xdr:rowOff>24848</xdr:rowOff>
    </xdr:from>
    <xdr:to>
      <xdr:col>6</xdr:col>
      <xdr:colOff>588893</xdr:colOff>
      <xdr:row>4</xdr:row>
      <xdr:rowOff>34373</xdr:rowOff>
    </xdr:to>
    <xdr:pic>
      <xdr:nvPicPr>
        <xdr:cNvPr id="9027" name="Picture 9026">
          <a:extLst>
            <a:ext uri="{FF2B5EF4-FFF2-40B4-BE49-F238E27FC236}">
              <a16:creationId xmlns:a16="http://schemas.microsoft.com/office/drawing/2014/main" id="{8EBED516-4E4C-5C5D-5252-6CF9B3CC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2521" y="405848"/>
          <a:ext cx="3238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289892</xdr:colOff>
      <xdr:row>2</xdr:row>
      <xdr:rowOff>8283</xdr:rowOff>
    </xdr:from>
    <xdr:to>
      <xdr:col>8</xdr:col>
      <xdr:colOff>829</xdr:colOff>
      <xdr:row>4</xdr:row>
      <xdr:rowOff>17808</xdr:rowOff>
    </xdr:to>
    <xdr:pic>
      <xdr:nvPicPr>
        <xdr:cNvPr id="9028" name="Picture 9027">
          <a:extLst>
            <a:ext uri="{FF2B5EF4-FFF2-40B4-BE49-F238E27FC236}">
              <a16:creationId xmlns:a16="http://schemas.microsoft.com/office/drawing/2014/main" id="{E0DEEDB4-3E4D-8044-B304-128546719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283" y="389283"/>
          <a:ext cx="3238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207065</xdr:colOff>
      <xdr:row>2</xdr:row>
      <xdr:rowOff>41655</xdr:rowOff>
    </xdr:from>
    <xdr:to>
      <xdr:col>8</xdr:col>
      <xdr:colOff>596349</xdr:colOff>
      <xdr:row>4</xdr:row>
      <xdr:rowOff>4141</xdr:rowOff>
    </xdr:to>
    <xdr:pic>
      <xdr:nvPicPr>
        <xdr:cNvPr id="9029" name="Picture 9028">
          <a:extLst>
            <a:ext uri="{FF2B5EF4-FFF2-40B4-BE49-F238E27FC236}">
              <a16:creationId xmlns:a16="http://schemas.microsoft.com/office/drawing/2014/main" id="{8BC267F7-9728-29A7-ED95-5F129AF3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369" y="422655"/>
          <a:ext cx="389284" cy="34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240195</xdr:colOff>
      <xdr:row>10</xdr:row>
      <xdr:rowOff>24848</xdr:rowOff>
    </xdr:from>
    <xdr:to>
      <xdr:col>2</xdr:col>
      <xdr:colOff>506895</xdr:colOff>
      <xdr:row>12</xdr:row>
      <xdr:rowOff>62948</xdr:rowOff>
    </xdr:to>
    <xdr:pic>
      <xdr:nvPicPr>
        <xdr:cNvPr id="9030" name="Picture 9029">
          <a:extLst>
            <a:ext uri="{FF2B5EF4-FFF2-40B4-BE49-F238E27FC236}">
              <a16:creationId xmlns:a16="http://schemas.microsoft.com/office/drawing/2014/main" id="{6D1CE23E-EEC8-BD60-0CC2-E5524EBE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021" y="1929848"/>
          <a:ext cx="2667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132522</xdr:colOff>
      <xdr:row>10</xdr:row>
      <xdr:rowOff>99391</xdr:rowOff>
    </xdr:from>
    <xdr:to>
      <xdr:col>3</xdr:col>
      <xdr:colOff>503997</xdr:colOff>
      <xdr:row>12</xdr:row>
      <xdr:rowOff>51766</xdr:rowOff>
    </xdr:to>
    <xdr:pic>
      <xdr:nvPicPr>
        <xdr:cNvPr id="9031" name="Picture 9030">
          <a:extLst>
            <a:ext uri="{FF2B5EF4-FFF2-40B4-BE49-F238E27FC236}">
              <a16:creationId xmlns:a16="http://schemas.microsoft.com/office/drawing/2014/main" id="{46A865B8-E13C-0D7B-C682-05A0C93E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261" y="2004391"/>
          <a:ext cx="3714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36620</xdr:colOff>
      <xdr:row>10</xdr:row>
      <xdr:rowOff>8282</xdr:rowOff>
    </xdr:from>
    <xdr:to>
      <xdr:col>4</xdr:col>
      <xdr:colOff>444362</xdr:colOff>
      <xdr:row>12</xdr:row>
      <xdr:rowOff>23190</xdr:rowOff>
    </xdr:to>
    <xdr:pic>
      <xdr:nvPicPr>
        <xdr:cNvPr id="9032" name="Picture 9031">
          <a:extLst>
            <a:ext uri="{FF2B5EF4-FFF2-40B4-BE49-F238E27FC236}">
              <a16:creationId xmlns:a16="http://schemas.microsoft.com/office/drawing/2014/main" id="{5B68E8C7-A10E-F786-B220-1F1B042C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272" y="1913282"/>
          <a:ext cx="407742" cy="395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99392</xdr:colOff>
      <xdr:row>10</xdr:row>
      <xdr:rowOff>1628</xdr:rowOff>
    </xdr:from>
    <xdr:to>
      <xdr:col>5</xdr:col>
      <xdr:colOff>463827</xdr:colOff>
      <xdr:row>12</xdr:row>
      <xdr:rowOff>29818</xdr:rowOff>
    </xdr:to>
    <xdr:pic>
      <xdr:nvPicPr>
        <xdr:cNvPr id="9033" name="Picture 9032">
          <a:extLst>
            <a:ext uri="{FF2B5EF4-FFF2-40B4-BE49-F238E27FC236}">
              <a16:creationId xmlns:a16="http://schemas.microsoft.com/office/drawing/2014/main" id="{47FCB3B2-21E7-BBA0-0512-0A1EBE59A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3957" y="1906628"/>
          <a:ext cx="364435" cy="40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99392</xdr:colOff>
      <xdr:row>10</xdr:row>
      <xdr:rowOff>66261</xdr:rowOff>
    </xdr:from>
    <xdr:to>
      <xdr:col>6</xdr:col>
      <xdr:colOff>470867</xdr:colOff>
      <xdr:row>11</xdr:row>
      <xdr:rowOff>190086</xdr:rowOff>
    </xdr:to>
    <xdr:pic>
      <xdr:nvPicPr>
        <xdr:cNvPr id="9034" name="Picture 9033">
          <a:extLst>
            <a:ext uri="{FF2B5EF4-FFF2-40B4-BE49-F238E27FC236}">
              <a16:creationId xmlns:a16="http://schemas.microsoft.com/office/drawing/2014/main" id="{7EF12DDE-FCCB-5617-B12D-BE6DA50E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870" y="1971261"/>
          <a:ext cx="3714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41414</xdr:colOff>
      <xdr:row>9</xdr:row>
      <xdr:rowOff>190499</xdr:rowOff>
    </xdr:from>
    <xdr:to>
      <xdr:col>7</xdr:col>
      <xdr:colOff>484137</xdr:colOff>
      <xdr:row>12</xdr:row>
      <xdr:rowOff>60463</xdr:rowOff>
    </xdr:to>
    <xdr:pic>
      <xdr:nvPicPr>
        <xdr:cNvPr id="9035" name="Picture 9034">
          <a:extLst>
            <a:ext uri="{FF2B5EF4-FFF2-40B4-BE49-F238E27FC236}">
              <a16:creationId xmlns:a16="http://schemas.microsoft.com/office/drawing/2014/main" id="{4A6E87CE-F983-70DD-4A08-881CD6E3A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805" y="1904999"/>
          <a:ext cx="442723" cy="441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16565</xdr:colOff>
      <xdr:row>9</xdr:row>
      <xdr:rowOff>164705</xdr:rowOff>
    </xdr:from>
    <xdr:to>
      <xdr:col>8</xdr:col>
      <xdr:colOff>463826</xdr:colOff>
      <xdr:row>12</xdr:row>
      <xdr:rowOff>104360</xdr:rowOff>
    </xdr:to>
    <xdr:pic>
      <xdr:nvPicPr>
        <xdr:cNvPr id="9036" name="Picture 9035">
          <a:extLst>
            <a:ext uri="{FF2B5EF4-FFF2-40B4-BE49-F238E27FC236}">
              <a16:creationId xmlns:a16="http://schemas.microsoft.com/office/drawing/2014/main" id="{0879B927-1523-FC67-DCC5-39245055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869" y="1879205"/>
          <a:ext cx="447261" cy="51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474045</xdr:colOff>
      <xdr:row>5</xdr:row>
      <xdr:rowOff>91109</xdr:rowOff>
    </xdr:from>
    <xdr:to>
      <xdr:col>8</xdr:col>
      <xdr:colOff>359579</xdr:colOff>
      <xdr:row>8</xdr:row>
      <xdr:rowOff>74543</xdr:rowOff>
    </xdr:to>
    <xdr:pic>
      <xdr:nvPicPr>
        <xdr:cNvPr id="9037" name="Picture 9036">
          <a:extLst>
            <a:ext uri="{FF2B5EF4-FFF2-40B4-BE49-F238E27FC236}">
              <a16:creationId xmlns:a16="http://schemas.microsoft.com/office/drawing/2014/main" id="{85F577C9-011C-4E32-F60B-B5D5AFBE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4436" y="1043609"/>
          <a:ext cx="498447" cy="554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563217</xdr:colOff>
      <xdr:row>5</xdr:row>
      <xdr:rowOff>90030</xdr:rowOff>
    </xdr:from>
    <xdr:to>
      <xdr:col>9</xdr:col>
      <xdr:colOff>472110</xdr:colOff>
      <xdr:row>8</xdr:row>
      <xdr:rowOff>109944</xdr:rowOff>
    </xdr:to>
    <xdr:pic>
      <xdr:nvPicPr>
        <xdr:cNvPr id="9038" name="Picture 9037">
          <a:extLst>
            <a:ext uri="{FF2B5EF4-FFF2-40B4-BE49-F238E27FC236}">
              <a16:creationId xmlns:a16="http://schemas.microsoft.com/office/drawing/2014/main" id="{3CE40627-5A0D-6172-1554-94124E0F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6521" y="1042530"/>
          <a:ext cx="521806" cy="591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603400</xdr:colOff>
      <xdr:row>5</xdr:row>
      <xdr:rowOff>132522</xdr:rowOff>
    </xdr:from>
    <xdr:to>
      <xdr:col>10</xdr:col>
      <xdr:colOff>377687</xdr:colOff>
      <xdr:row>8</xdr:row>
      <xdr:rowOff>144532</xdr:rowOff>
    </xdr:to>
    <xdr:pic>
      <xdr:nvPicPr>
        <xdr:cNvPr id="9039" name="Picture 9038">
          <a:extLst>
            <a:ext uri="{FF2B5EF4-FFF2-40B4-BE49-F238E27FC236}">
              <a16:creationId xmlns:a16="http://schemas.microsoft.com/office/drawing/2014/main" id="{40A64F00-27AE-B325-6328-7DA9C1A4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617" y="1085022"/>
          <a:ext cx="387200" cy="58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555552</xdr:colOff>
      <xdr:row>5</xdr:row>
      <xdr:rowOff>66261</xdr:rowOff>
    </xdr:from>
    <xdr:to>
      <xdr:col>11</xdr:col>
      <xdr:colOff>514764</xdr:colOff>
      <xdr:row>8</xdr:row>
      <xdr:rowOff>104775</xdr:rowOff>
    </xdr:to>
    <xdr:pic>
      <xdr:nvPicPr>
        <xdr:cNvPr id="9041" name="Picture 9040">
          <a:extLst>
            <a:ext uri="{FF2B5EF4-FFF2-40B4-BE49-F238E27FC236}">
              <a16:creationId xmlns:a16="http://schemas.microsoft.com/office/drawing/2014/main" id="{56C42049-9624-1767-848A-56952644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4682" y="1018761"/>
          <a:ext cx="572125" cy="61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83517</xdr:colOff>
      <xdr:row>5</xdr:row>
      <xdr:rowOff>74544</xdr:rowOff>
    </xdr:from>
    <xdr:to>
      <xdr:col>13</xdr:col>
      <xdr:colOff>38514</xdr:colOff>
      <xdr:row>8</xdr:row>
      <xdr:rowOff>68332</xdr:rowOff>
    </xdr:to>
    <xdr:pic>
      <xdr:nvPicPr>
        <xdr:cNvPr id="9042" name="Picture 9041">
          <a:extLst>
            <a:ext uri="{FF2B5EF4-FFF2-40B4-BE49-F238E27FC236}">
              <a16:creationId xmlns:a16="http://schemas.microsoft.com/office/drawing/2014/main" id="{2596E105-7744-4461-B40A-96D42EDE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8474" y="1027044"/>
          <a:ext cx="567910" cy="56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347870</xdr:colOff>
      <xdr:row>20</xdr:row>
      <xdr:rowOff>140805</xdr:rowOff>
    </xdr:from>
    <xdr:to>
      <xdr:col>3</xdr:col>
      <xdr:colOff>152400</xdr:colOff>
      <xdr:row>22</xdr:row>
      <xdr:rowOff>107674</xdr:rowOff>
    </xdr:to>
    <xdr:pic>
      <xdr:nvPicPr>
        <xdr:cNvPr id="9043" name="Picture 9042">
          <a:extLst>
            <a:ext uri="{FF2B5EF4-FFF2-40B4-BE49-F238E27FC236}">
              <a16:creationId xmlns:a16="http://schemas.microsoft.com/office/drawing/2014/main" id="{A6B01C15-7FE7-C3DB-6DF2-18702D79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696" y="3950805"/>
          <a:ext cx="417443" cy="34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331304</xdr:colOff>
      <xdr:row>20</xdr:row>
      <xdr:rowOff>123743</xdr:rowOff>
    </xdr:from>
    <xdr:to>
      <xdr:col>4</xdr:col>
      <xdr:colOff>248478</xdr:colOff>
      <xdr:row>22</xdr:row>
      <xdr:rowOff>168551</xdr:rowOff>
    </xdr:to>
    <xdr:pic>
      <xdr:nvPicPr>
        <xdr:cNvPr id="9044" name="Picture 9043">
          <a:extLst>
            <a:ext uri="{FF2B5EF4-FFF2-40B4-BE49-F238E27FC236}">
              <a16:creationId xmlns:a16="http://schemas.microsoft.com/office/drawing/2014/main" id="{3BEDA28B-79ED-A2A4-CD7F-673B4DCA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043" y="3933743"/>
          <a:ext cx="530087" cy="425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372718</xdr:colOff>
      <xdr:row>20</xdr:row>
      <xdr:rowOff>140805</xdr:rowOff>
    </xdr:from>
    <xdr:to>
      <xdr:col>5</xdr:col>
      <xdr:colOff>105272</xdr:colOff>
      <xdr:row>22</xdr:row>
      <xdr:rowOff>161511</xdr:rowOff>
    </xdr:to>
    <xdr:pic>
      <xdr:nvPicPr>
        <xdr:cNvPr id="9045" name="Picture 9044">
          <a:extLst>
            <a:ext uri="{FF2B5EF4-FFF2-40B4-BE49-F238E27FC236}">
              <a16:creationId xmlns:a16="http://schemas.microsoft.com/office/drawing/2014/main" id="{C3835249-6550-CFF8-5178-0845BB8C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4370" y="3950805"/>
          <a:ext cx="345467" cy="40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215624</xdr:colOff>
      <xdr:row>10</xdr:row>
      <xdr:rowOff>49696</xdr:rowOff>
    </xdr:from>
    <xdr:to>
      <xdr:col>10</xdr:col>
      <xdr:colOff>22363</xdr:colOff>
      <xdr:row>12</xdr:row>
      <xdr:rowOff>33131</xdr:rowOff>
    </xdr:to>
    <xdr:pic>
      <xdr:nvPicPr>
        <xdr:cNvPr id="9046" name="Picture 9045">
          <a:extLst>
            <a:ext uri="{FF2B5EF4-FFF2-40B4-BE49-F238E27FC236}">
              <a16:creationId xmlns:a16="http://schemas.microsoft.com/office/drawing/2014/main" id="{443F0D4B-84E8-D75D-C279-62120F42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41" y="1954696"/>
          <a:ext cx="419652" cy="364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298174</xdr:colOff>
      <xdr:row>20</xdr:row>
      <xdr:rowOff>140804</xdr:rowOff>
    </xdr:from>
    <xdr:to>
      <xdr:col>6</xdr:col>
      <xdr:colOff>23606</xdr:colOff>
      <xdr:row>22</xdr:row>
      <xdr:rowOff>153228</xdr:rowOff>
    </xdr:to>
    <xdr:pic>
      <xdr:nvPicPr>
        <xdr:cNvPr id="9047" name="Picture 9046">
          <a:extLst>
            <a:ext uri="{FF2B5EF4-FFF2-40B4-BE49-F238E27FC236}">
              <a16:creationId xmlns:a16="http://schemas.microsoft.com/office/drawing/2014/main" id="{E31E98D9-0D5D-9AAD-E009-77BADEDB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739" y="3950804"/>
          <a:ext cx="338345" cy="39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588065</xdr:colOff>
      <xdr:row>14</xdr:row>
      <xdr:rowOff>59533</xdr:rowOff>
    </xdr:from>
    <xdr:to>
      <xdr:col>15</xdr:col>
      <xdr:colOff>315153</xdr:colOff>
      <xdr:row>16</xdr:row>
      <xdr:rowOff>132107</xdr:rowOff>
    </xdr:to>
    <xdr:pic>
      <xdr:nvPicPr>
        <xdr:cNvPr id="9048" name="Picture 9047">
          <a:extLst>
            <a:ext uri="{FF2B5EF4-FFF2-40B4-BE49-F238E27FC236}">
              <a16:creationId xmlns:a16="http://schemas.microsoft.com/office/drawing/2014/main" id="{4D7AA68B-556A-1782-F42E-91E9649D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935" y="2726533"/>
          <a:ext cx="952914" cy="453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480391</xdr:colOff>
      <xdr:row>14</xdr:row>
      <xdr:rowOff>786</xdr:rowOff>
    </xdr:from>
    <xdr:to>
      <xdr:col>16</xdr:col>
      <xdr:colOff>405847</xdr:colOff>
      <xdr:row>17</xdr:row>
      <xdr:rowOff>109331</xdr:rowOff>
    </xdr:to>
    <xdr:pic>
      <xdr:nvPicPr>
        <xdr:cNvPr id="9049" name="Picture 9048">
          <a:extLst>
            <a:ext uri="{FF2B5EF4-FFF2-40B4-BE49-F238E27FC236}">
              <a16:creationId xmlns:a16="http://schemas.microsoft.com/office/drawing/2014/main" id="{57AAD757-F4E9-020B-4B4A-3509499E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4087" y="2667786"/>
          <a:ext cx="538369" cy="68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182218</xdr:colOff>
      <xdr:row>20</xdr:row>
      <xdr:rowOff>115955</xdr:rowOff>
    </xdr:from>
    <xdr:to>
      <xdr:col>7</xdr:col>
      <xdr:colOff>115983</xdr:colOff>
      <xdr:row>22</xdr:row>
      <xdr:rowOff>189671</xdr:rowOff>
    </xdr:to>
    <xdr:pic>
      <xdr:nvPicPr>
        <xdr:cNvPr id="9050" name="Picture 9049">
          <a:extLst>
            <a:ext uri="{FF2B5EF4-FFF2-40B4-BE49-F238E27FC236}">
              <a16:creationId xmlns:a16="http://schemas.microsoft.com/office/drawing/2014/main" id="{F8B9D8CD-1AAB-EA20-A01A-6FD62D6DC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696" y="3925955"/>
          <a:ext cx="546678" cy="45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46217</xdr:colOff>
      <xdr:row>24</xdr:row>
      <xdr:rowOff>173933</xdr:rowOff>
    </xdr:from>
    <xdr:to>
      <xdr:col>7</xdr:col>
      <xdr:colOff>450994</xdr:colOff>
      <xdr:row>49</xdr:row>
      <xdr:rowOff>161156</xdr:rowOff>
    </xdr:to>
    <xdr:pic>
      <xdr:nvPicPr>
        <xdr:cNvPr id="9052" name="Picture 9051">
          <a:extLst>
            <a:ext uri="{FF2B5EF4-FFF2-40B4-BE49-F238E27FC236}">
              <a16:creationId xmlns:a16="http://schemas.microsoft.com/office/drawing/2014/main" id="{59EA1AE1-067B-6337-6A0B-B0ED02021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97869" y="4745933"/>
          <a:ext cx="2243516" cy="4749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83EF-0F91-4833-9127-FC1A5D15C562}">
  <sheetPr>
    <pageSetUpPr fitToPage="1"/>
  </sheetPr>
  <dimension ref="A1:AD49"/>
  <sheetViews>
    <sheetView showGridLines="0" showRowColHeaders="0" tabSelected="1" zoomScale="55" zoomScaleNormal="55" workbookViewId="0">
      <selection activeCell="X28" sqref="X28"/>
    </sheetView>
  </sheetViews>
  <sheetFormatPr defaultRowHeight="15"/>
  <cols>
    <col min="1" max="1" width="2.85546875" style="36" customWidth="1"/>
    <col min="2" max="2" width="7.85546875" style="36" customWidth="1"/>
    <col min="3" max="3" width="12" style="36" customWidth="1"/>
    <col min="4" max="4" width="11" style="36" customWidth="1"/>
    <col min="5" max="6" width="9.140625" style="36"/>
    <col min="7" max="14" width="6.85546875" style="36" customWidth="1"/>
    <col min="15" max="15" width="15.42578125" style="36" customWidth="1"/>
    <col min="16" max="16" width="15.85546875" style="36" customWidth="1"/>
    <col min="17" max="19" width="11.7109375" style="36" customWidth="1"/>
    <col min="20" max="20" width="9.140625" style="36"/>
    <col min="21" max="21" width="11.28515625" style="36" customWidth="1"/>
    <col min="22" max="22" width="15" style="36" customWidth="1"/>
    <col min="23" max="23" width="3.28515625" style="36" customWidth="1"/>
    <col min="24" max="26" width="9.140625" style="36"/>
    <col min="27" max="27" width="12.42578125" style="36" customWidth="1"/>
    <col min="28" max="16384" width="9.140625" style="36"/>
  </cols>
  <sheetData>
    <row r="1" spans="1:30" ht="15.75" thickBot="1">
      <c r="Z1" s="37" t="s">
        <v>39</v>
      </c>
    </row>
    <row r="2" spans="1:30" ht="23.25" customHeight="1">
      <c r="A2" s="38"/>
      <c r="B2" s="39"/>
      <c r="C2" s="107" t="s">
        <v>29</v>
      </c>
      <c r="D2" s="107"/>
      <c r="E2" s="107"/>
      <c r="F2" s="40"/>
      <c r="G2" s="109" t="s">
        <v>21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40"/>
      <c r="U2" s="40"/>
      <c r="V2" s="41"/>
      <c r="X2" s="42"/>
      <c r="Y2" s="42"/>
      <c r="AA2" s="42"/>
    </row>
    <row r="3" spans="1:30" ht="21.75" customHeight="1">
      <c r="A3" s="38"/>
      <c r="B3" s="43"/>
      <c r="C3" s="108"/>
      <c r="D3" s="108"/>
      <c r="E3" s="108"/>
      <c r="F3" s="38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4" t="s">
        <v>0</v>
      </c>
      <c r="U3" s="111">
        <v>44615</v>
      </c>
      <c r="V3" s="112"/>
      <c r="Y3" s="45"/>
      <c r="Z3" s="37" t="s">
        <v>46</v>
      </c>
    </row>
    <row r="4" spans="1:30" s="46" customFormat="1" ht="21" customHeight="1">
      <c r="B4" s="47" t="s">
        <v>9</v>
      </c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  <c r="O4" s="48" t="s">
        <v>8</v>
      </c>
      <c r="P4" s="49"/>
      <c r="Q4" s="50" t="s">
        <v>3</v>
      </c>
      <c r="R4" s="116"/>
      <c r="S4" s="116"/>
      <c r="T4" s="116"/>
      <c r="U4" s="51" t="s">
        <v>13</v>
      </c>
      <c r="V4" s="52" t="s">
        <v>12</v>
      </c>
      <c r="Y4" s="53"/>
    </row>
    <row r="5" spans="1:30" s="46" customFormat="1" ht="21" customHeight="1">
      <c r="B5" s="47" t="s">
        <v>10</v>
      </c>
      <c r="C5" s="49"/>
      <c r="D5" s="117" t="s">
        <v>1</v>
      </c>
      <c r="E5" s="117"/>
      <c r="F5" s="113"/>
      <c r="G5" s="114"/>
      <c r="H5" s="114"/>
      <c r="I5" s="114"/>
      <c r="J5" s="114"/>
      <c r="K5" s="114"/>
      <c r="L5" s="114"/>
      <c r="M5" s="114"/>
      <c r="N5" s="115"/>
      <c r="O5" s="48" t="s">
        <v>2</v>
      </c>
      <c r="P5" s="54"/>
      <c r="Q5" s="48" t="s">
        <v>14</v>
      </c>
      <c r="R5" s="116"/>
      <c r="S5" s="116"/>
      <c r="T5" s="116"/>
      <c r="U5" s="51" t="s">
        <v>7</v>
      </c>
      <c r="V5" s="55" t="s">
        <v>11</v>
      </c>
      <c r="Y5" s="53"/>
      <c r="Z5" s="46" t="s">
        <v>40</v>
      </c>
      <c r="AB5" s="35">
        <f>COUNTA(C8:F31)</f>
        <v>7</v>
      </c>
    </row>
    <row r="6" spans="1:30" ht="18" customHeight="1">
      <c r="B6" s="84" t="s">
        <v>17</v>
      </c>
      <c r="C6" s="86" t="s">
        <v>22</v>
      </c>
      <c r="D6" s="87"/>
      <c r="E6" s="87"/>
      <c r="F6" s="88"/>
      <c r="G6" s="92" t="s">
        <v>18</v>
      </c>
      <c r="H6" s="92"/>
      <c r="I6" s="92"/>
      <c r="J6" s="92"/>
      <c r="K6" s="92"/>
      <c r="L6" s="92"/>
      <c r="M6" s="92"/>
      <c r="N6" s="93"/>
      <c r="O6" s="94" t="s">
        <v>19</v>
      </c>
      <c r="P6" s="96" t="s">
        <v>20</v>
      </c>
      <c r="Q6" s="98"/>
      <c r="R6" s="99"/>
      <c r="S6" s="99"/>
      <c r="T6" s="99"/>
      <c r="U6" s="99"/>
      <c r="V6" s="100"/>
      <c r="Y6" s="45"/>
      <c r="Z6" s="36" t="s">
        <v>43</v>
      </c>
      <c r="AB6" s="56">
        <v>5</v>
      </c>
      <c r="AD6" s="36" t="s">
        <v>41</v>
      </c>
    </row>
    <row r="7" spans="1:30" ht="18" customHeight="1">
      <c r="B7" s="85"/>
      <c r="C7" s="89"/>
      <c r="D7" s="90"/>
      <c r="E7" s="90"/>
      <c r="F7" s="91"/>
      <c r="G7" s="57">
        <v>1</v>
      </c>
      <c r="H7" s="57">
        <v>2</v>
      </c>
      <c r="I7" s="57">
        <v>3</v>
      </c>
      <c r="J7" s="57">
        <v>4</v>
      </c>
      <c r="K7" s="57">
        <v>5</v>
      </c>
      <c r="L7" s="57">
        <v>6</v>
      </c>
      <c r="M7" s="57">
        <v>7</v>
      </c>
      <c r="N7" s="57">
        <v>8</v>
      </c>
      <c r="O7" s="95"/>
      <c r="P7" s="97"/>
      <c r="Q7" s="101"/>
      <c r="R7" s="102"/>
      <c r="S7" s="102"/>
      <c r="T7" s="102"/>
      <c r="U7" s="102"/>
      <c r="V7" s="103"/>
      <c r="Y7" s="45"/>
      <c r="Z7" s="36" t="s">
        <v>44</v>
      </c>
      <c r="AB7" s="56" t="s">
        <v>45</v>
      </c>
    </row>
    <row r="8" spans="1:30" ht="17.25" customHeight="1">
      <c r="B8" s="69">
        <v>1</v>
      </c>
      <c r="C8" s="71" t="s">
        <v>30</v>
      </c>
      <c r="D8" s="72"/>
      <c r="E8" s="72"/>
      <c r="F8" s="72"/>
      <c r="G8" s="58">
        <v>2</v>
      </c>
      <c r="H8" s="58">
        <v>3</v>
      </c>
      <c r="I8" s="58">
        <v>2</v>
      </c>
      <c r="J8" s="58">
        <v>4</v>
      </c>
      <c r="K8" s="58"/>
      <c r="L8" s="58"/>
      <c r="M8" s="58"/>
      <c r="N8" s="58"/>
      <c r="O8" s="77">
        <f t="shared" ref="O8:O16" si="0">IFERROR(AVERAGEIF(G9:N9,"&lt;&gt;0"),0)</f>
        <v>2.75</v>
      </c>
      <c r="P8" s="79"/>
      <c r="Q8" s="101"/>
      <c r="R8" s="102"/>
      <c r="S8" s="102"/>
      <c r="T8" s="102"/>
      <c r="U8" s="102"/>
      <c r="V8" s="103"/>
      <c r="Y8" s="45"/>
      <c r="Z8" s="37" t="s">
        <v>42</v>
      </c>
      <c r="AB8" s="59">
        <f>ROUNDUP((AB6*AB5),0)</f>
        <v>35</v>
      </c>
      <c r="AC8" s="36" t="str">
        <f>AB7</f>
        <v>Pieces</v>
      </c>
    </row>
    <row r="9" spans="1:30" ht="17.25" customHeight="1">
      <c r="B9" s="70"/>
      <c r="C9" s="74"/>
      <c r="D9" s="75"/>
      <c r="E9" s="75"/>
      <c r="F9" s="76"/>
      <c r="G9" s="60">
        <f>IF(G8=0,"",G8)</f>
        <v>2</v>
      </c>
      <c r="H9" s="60">
        <f t="shared" ref="H9:N9" si="1">IF(H8=0,"",H8)</f>
        <v>3</v>
      </c>
      <c r="I9" s="60">
        <f t="shared" si="1"/>
        <v>2</v>
      </c>
      <c r="J9" s="60">
        <f t="shared" si="1"/>
        <v>4</v>
      </c>
      <c r="K9" s="60" t="str">
        <f t="shared" si="1"/>
        <v/>
      </c>
      <c r="L9" s="60" t="str">
        <f t="shared" si="1"/>
        <v/>
      </c>
      <c r="M9" s="60" t="str">
        <f t="shared" si="1"/>
        <v/>
      </c>
      <c r="N9" s="60" t="str">
        <f t="shared" si="1"/>
        <v/>
      </c>
      <c r="O9" s="78"/>
      <c r="P9" s="80"/>
      <c r="Q9" s="101"/>
      <c r="R9" s="102"/>
      <c r="S9" s="102"/>
      <c r="T9" s="102"/>
      <c r="U9" s="102"/>
      <c r="V9" s="103"/>
    </row>
    <row r="10" spans="1:30" ht="17.25" customHeight="1">
      <c r="B10" s="69">
        <v>2</v>
      </c>
      <c r="C10" s="71" t="s">
        <v>31</v>
      </c>
      <c r="D10" s="72"/>
      <c r="E10" s="72"/>
      <c r="F10" s="73"/>
      <c r="G10" s="58">
        <v>3.9</v>
      </c>
      <c r="H10" s="58">
        <v>5</v>
      </c>
      <c r="I10" s="58">
        <v>5</v>
      </c>
      <c r="J10" s="58">
        <v>6</v>
      </c>
      <c r="K10" s="58"/>
      <c r="L10" s="58"/>
      <c r="M10" s="58"/>
      <c r="N10" s="58"/>
      <c r="O10" s="77">
        <f t="shared" si="0"/>
        <v>2.2250000000000001</v>
      </c>
      <c r="P10" s="79" t="s">
        <v>20</v>
      </c>
      <c r="Q10" s="101"/>
      <c r="R10" s="102"/>
      <c r="S10" s="102"/>
      <c r="T10" s="102"/>
      <c r="U10" s="102"/>
      <c r="V10" s="103"/>
    </row>
    <row r="11" spans="1:30" ht="17.25" customHeight="1">
      <c r="B11" s="70"/>
      <c r="C11" s="74"/>
      <c r="D11" s="75"/>
      <c r="E11" s="75"/>
      <c r="F11" s="76"/>
      <c r="G11" s="60">
        <f>IF(G10=0,"",G10-G8)</f>
        <v>1.9</v>
      </c>
      <c r="H11" s="60">
        <f t="shared" ref="H11:N11" si="2">IF(H10=0,"",H10-H8)</f>
        <v>2</v>
      </c>
      <c r="I11" s="60">
        <f t="shared" si="2"/>
        <v>3</v>
      </c>
      <c r="J11" s="60">
        <f t="shared" si="2"/>
        <v>2</v>
      </c>
      <c r="K11" s="60" t="str">
        <f t="shared" si="2"/>
        <v/>
      </c>
      <c r="L11" s="60" t="str">
        <f t="shared" si="2"/>
        <v/>
      </c>
      <c r="M11" s="60" t="str">
        <f t="shared" si="2"/>
        <v/>
      </c>
      <c r="N11" s="60" t="str">
        <f t="shared" si="2"/>
        <v/>
      </c>
      <c r="O11" s="78"/>
      <c r="P11" s="80"/>
      <c r="Q11" s="101"/>
      <c r="R11" s="102"/>
      <c r="S11" s="102"/>
      <c r="T11" s="102"/>
      <c r="U11" s="102"/>
      <c r="V11" s="103"/>
      <c r="Y11" s="45"/>
      <c r="Z11" s="37" t="s">
        <v>55</v>
      </c>
    </row>
    <row r="12" spans="1:30" ht="17.25" customHeight="1">
      <c r="B12" s="69">
        <v>3</v>
      </c>
      <c r="C12" s="71" t="s">
        <v>32</v>
      </c>
      <c r="D12" s="72"/>
      <c r="E12" s="72"/>
      <c r="F12" s="73"/>
      <c r="G12" s="58">
        <v>6.1</v>
      </c>
      <c r="H12" s="58">
        <v>7</v>
      </c>
      <c r="I12" s="58">
        <v>8</v>
      </c>
      <c r="J12" s="58">
        <v>9</v>
      </c>
      <c r="K12" s="58"/>
      <c r="L12" s="58"/>
      <c r="M12" s="58"/>
      <c r="N12" s="58"/>
      <c r="O12" s="77">
        <f>IFERROR(AVERAGEIF(G13:N13,"&lt;&gt;0"),0)</f>
        <v>2.5499999999999998</v>
      </c>
      <c r="P12" s="79"/>
      <c r="Q12" s="101"/>
      <c r="R12" s="102"/>
      <c r="S12" s="102"/>
      <c r="T12" s="102"/>
      <c r="U12" s="102"/>
      <c r="V12" s="103"/>
      <c r="Y12" s="45"/>
    </row>
    <row r="13" spans="1:30" ht="17.25" customHeight="1">
      <c r="B13" s="70"/>
      <c r="C13" s="74"/>
      <c r="D13" s="75"/>
      <c r="E13" s="75"/>
      <c r="F13" s="76"/>
      <c r="G13" s="60">
        <f>IF(G12=0,"",G12-G10)</f>
        <v>2.1999999999999997</v>
      </c>
      <c r="H13" s="60">
        <f t="shared" ref="H13:N13" si="3">IF(H12=0,"",H12-H10)</f>
        <v>2</v>
      </c>
      <c r="I13" s="60">
        <f t="shared" si="3"/>
        <v>3</v>
      </c>
      <c r="J13" s="60">
        <f t="shared" si="3"/>
        <v>3</v>
      </c>
      <c r="K13" s="60" t="str">
        <f t="shared" si="3"/>
        <v/>
      </c>
      <c r="L13" s="60" t="str">
        <f t="shared" si="3"/>
        <v/>
      </c>
      <c r="M13" s="60" t="str">
        <f t="shared" si="3"/>
        <v/>
      </c>
      <c r="N13" s="60" t="str">
        <f t="shared" si="3"/>
        <v/>
      </c>
      <c r="O13" s="78"/>
      <c r="P13" s="80"/>
      <c r="Q13" s="101"/>
      <c r="R13" s="102"/>
      <c r="S13" s="102"/>
      <c r="T13" s="102"/>
      <c r="U13" s="102"/>
      <c r="V13" s="103"/>
      <c r="Y13" s="45"/>
      <c r="Z13" s="36" t="s">
        <v>43</v>
      </c>
      <c r="AB13" s="35">
        <v>1</v>
      </c>
      <c r="AD13" s="36" t="s">
        <v>54</v>
      </c>
    </row>
    <row r="14" spans="1:30" ht="17.25" customHeight="1">
      <c r="B14" s="69">
        <v>4</v>
      </c>
      <c r="C14" s="71" t="s">
        <v>33</v>
      </c>
      <c r="D14" s="72"/>
      <c r="E14" s="72"/>
      <c r="F14" s="73"/>
      <c r="G14" s="58">
        <v>7</v>
      </c>
      <c r="H14" s="58">
        <v>8</v>
      </c>
      <c r="I14" s="58">
        <v>9</v>
      </c>
      <c r="J14" s="58">
        <v>10</v>
      </c>
      <c r="K14" s="58"/>
      <c r="L14" s="58"/>
      <c r="M14" s="58"/>
      <c r="N14" s="58"/>
      <c r="O14" s="77">
        <f t="shared" si="0"/>
        <v>0.97500000000000009</v>
      </c>
      <c r="P14" s="79"/>
      <c r="Q14" s="101"/>
      <c r="R14" s="102"/>
      <c r="S14" s="102"/>
      <c r="T14" s="102"/>
      <c r="U14" s="102"/>
      <c r="V14" s="103"/>
      <c r="Y14" s="45"/>
      <c r="Z14" s="36" t="s">
        <v>44</v>
      </c>
      <c r="AB14" s="35" t="s">
        <v>45</v>
      </c>
    </row>
    <row r="15" spans="1:30" ht="17.25" customHeight="1">
      <c r="B15" s="70"/>
      <c r="C15" s="74"/>
      <c r="D15" s="75"/>
      <c r="E15" s="75"/>
      <c r="F15" s="76"/>
      <c r="G15" s="60">
        <f>IF(G14=0,"",G14-G12)</f>
        <v>0.90000000000000036</v>
      </c>
      <c r="H15" s="60">
        <f t="shared" ref="H15:N15" si="4">IF(H14=0,"",H14-H12)</f>
        <v>1</v>
      </c>
      <c r="I15" s="60">
        <f t="shared" si="4"/>
        <v>1</v>
      </c>
      <c r="J15" s="60">
        <f t="shared" si="4"/>
        <v>1</v>
      </c>
      <c r="K15" s="60" t="str">
        <f t="shared" si="4"/>
        <v/>
      </c>
      <c r="L15" s="60" t="str">
        <f t="shared" si="4"/>
        <v/>
      </c>
      <c r="M15" s="60" t="str">
        <f t="shared" si="4"/>
        <v/>
      </c>
      <c r="N15" s="60" t="str">
        <f t="shared" si="4"/>
        <v/>
      </c>
      <c r="O15" s="78"/>
      <c r="P15" s="80"/>
      <c r="Q15" s="101"/>
      <c r="R15" s="102"/>
      <c r="S15" s="102"/>
      <c r="T15" s="102"/>
      <c r="U15" s="102"/>
      <c r="V15" s="103"/>
      <c r="Y15" s="45"/>
      <c r="Z15" s="36" t="s">
        <v>47</v>
      </c>
      <c r="AB15" s="35">
        <v>2</v>
      </c>
    </row>
    <row r="16" spans="1:30" ht="17.25" customHeight="1">
      <c r="B16" s="69">
        <v>5</v>
      </c>
      <c r="C16" s="71" t="s">
        <v>34</v>
      </c>
      <c r="D16" s="72"/>
      <c r="E16" s="72"/>
      <c r="F16" s="73"/>
      <c r="G16" s="58">
        <v>7.5</v>
      </c>
      <c r="H16" s="58">
        <v>9</v>
      </c>
      <c r="I16" s="58">
        <v>9.5</v>
      </c>
      <c r="J16" s="58">
        <v>11</v>
      </c>
      <c r="K16" s="58"/>
      <c r="L16" s="58"/>
      <c r="M16" s="58"/>
      <c r="N16" s="58"/>
      <c r="O16" s="77">
        <f t="shared" si="0"/>
        <v>0.75</v>
      </c>
      <c r="P16" s="79"/>
      <c r="Q16" s="101"/>
      <c r="R16" s="102"/>
      <c r="S16" s="102"/>
      <c r="T16" s="102"/>
      <c r="U16" s="102"/>
      <c r="V16" s="103"/>
      <c r="Y16" s="45"/>
      <c r="Z16" s="37" t="s">
        <v>42</v>
      </c>
      <c r="AB16" s="59">
        <f>ROUNDUP((AB15*AB13),0)</f>
        <v>2</v>
      </c>
      <c r="AC16" s="36" t="str">
        <f>AB14</f>
        <v>Pieces</v>
      </c>
    </row>
    <row r="17" spans="2:30" ht="17.25" customHeight="1">
      <c r="B17" s="70"/>
      <c r="C17" s="74"/>
      <c r="D17" s="75"/>
      <c r="E17" s="75"/>
      <c r="F17" s="76"/>
      <c r="G17" s="60">
        <f>IF(G16=0,"",G16-G14)</f>
        <v>0.5</v>
      </c>
      <c r="H17" s="60">
        <f t="shared" ref="H17:I17" si="5">IF(H16=0,"",H16-H14)</f>
        <v>1</v>
      </c>
      <c r="I17" s="60">
        <f t="shared" si="5"/>
        <v>0.5</v>
      </c>
      <c r="J17" s="60">
        <f>IF(J16=0,"",J16-J14)</f>
        <v>1</v>
      </c>
      <c r="K17" s="60" t="str">
        <f t="shared" ref="K17:N17" si="6">IF(K16=0,"",K16-K14)</f>
        <v/>
      </c>
      <c r="L17" s="60" t="str">
        <f t="shared" si="6"/>
        <v/>
      </c>
      <c r="M17" s="60" t="str">
        <f t="shared" si="6"/>
        <v/>
      </c>
      <c r="N17" s="60" t="str">
        <f t="shared" si="6"/>
        <v/>
      </c>
      <c r="O17" s="78"/>
      <c r="P17" s="80"/>
      <c r="Q17" s="101"/>
      <c r="R17" s="102"/>
      <c r="S17" s="102"/>
      <c r="T17" s="102"/>
      <c r="U17" s="102"/>
      <c r="V17" s="103"/>
      <c r="Y17" s="38"/>
    </row>
    <row r="18" spans="2:30" ht="17.25" customHeight="1">
      <c r="B18" s="69">
        <v>6</v>
      </c>
      <c r="C18" s="71" t="s">
        <v>37</v>
      </c>
      <c r="D18" s="72"/>
      <c r="E18" s="72"/>
      <c r="F18" s="73"/>
      <c r="G18" s="58">
        <v>8</v>
      </c>
      <c r="H18" s="58">
        <v>10</v>
      </c>
      <c r="I18" s="58">
        <v>12</v>
      </c>
      <c r="J18" s="58">
        <v>11.5</v>
      </c>
      <c r="K18" s="58"/>
      <c r="L18" s="58"/>
      <c r="M18" s="58"/>
      <c r="N18" s="58"/>
      <c r="O18" s="77">
        <f>IFERROR(AVERAGEIF(G19:N19,"&lt;&gt;0"),0)</f>
        <v>1.125</v>
      </c>
      <c r="P18" s="79"/>
      <c r="Q18" s="101"/>
      <c r="R18" s="102"/>
      <c r="S18" s="102"/>
      <c r="T18" s="102"/>
      <c r="U18" s="102"/>
      <c r="V18" s="103"/>
      <c r="Y18" s="38"/>
    </row>
    <row r="19" spans="2:30" ht="17.25" customHeight="1">
      <c r="B19" s="70"/>
      <c r="C19" s="74"/>
      <c r="D19" s="75"/>
      <c r="E19" s="75"/>
      <c r="F19" s="76"/>
      <c r="G19" s="60">
        <f>IF(G18=0,"",G18-G16)</f>
        <v>0.5</v>
      </c>
      <c r="H19" s="60">
        <f t="shared" ref="H19:N19" si="7">IF(H18=0,"",H18-H16)</f>
        <v>1</v>
      </c>
      <c r="I19" s="60">
        <f t="shared" si="7"/>
        <v>2.5</v>
      </c>
      <c r="J19" s="60">
        <f t="shared" si="7"/>
        <v>0.5</v>
      </c>
      <c r="K19" s="60" t="str">
        <f t="shared" si="7"/>
        <v/>
      </c>
      <c r="L19" s="60" t="str">
        <f t="shared" si="7"/>
        <v/>
      </c>
      <c r="M19" s="60" t="str">
        <f t="shared" si="7"/>
        <v/>
      </c>
      <c r="N19" s="60" t="str">
        <f t="shared" si="7"/>
        <v/>
      </c>
      <c r="O19" s="78"/>
      <c r="P19" s="80"/>
      <c r="Q19" s="101"/>
      <c r="R19" s="102"/>
      <c r="S19" s="102"/>
      <c r="T19" s="102"/>
      <c r="U19" s="102"/>
      <c r="V19" s="103"/>
      <c r="Y19" s="45"/>
      <c r="Z19" s="37" t="s">
        <v>48</v>
      </c>
    </row>
    <row r="20" spans="2:30" ht="17.25" customHeight="1">
      <c r="B20" s="69">
        <v>7</v>
      </c>
      <c r="C20" s="71" t="s">
        <v>38</v>
      </c>
      <c r="D20" s="72"/>
      <c r="E20" s="72"/>
      <c r="F20" s="73"/>
      <c r="G20" s="58">
        <v>10</v>
      </c>
      <c r="H20" s="58">
        <v>12</v>
      </c>
      <c r="I20" s="58">
        <v>14</v>
      </c>
      <c r="J20" s="58">
        <v>14</v>
      </c>
      <c r="K20" s="58"/>
      <c r="L20" s="58"/>
      <c r="M20" s="58"/>
      <c r="N20" s="58"/>
      <c r="O20" s="77">
        <f t="shared" ref="O20" si="8">IFERROR(AVERAGEIF(G21:N21,"&lt;&gt;0"),0)</f>
        <v>2.125</v>
      </c>
      <c r="P20" s="79"/>
      <c r="Q20" s="101"/>
      <c r="R20" s="102"/>
      <c r="S20" s="102"/>
      <c r="T20" s="102"/>
      <c r="U20" s="102"/>
      <c r="V20" s="103"/>
      <c r="Y20" s="45"/>
    </row>
    <row r="21" spans="2:30" ht="17.25" customHeight="1">
      <c r="B21" s="70"/>
      <c r="C21" s="74"/>
      <c r="D21" s="75"/>
      <c r="E21" s="75"/>
      <c r="F21" s="76"/>
      <c r="G21" s="60">
        <f>IF(G20=0,"",G20-G18)</f>
        <v>2</v>
      </c>
      <c r="H21" s="60">
        <f t="shared" ref="H21:N21" si="9">IF(H20=0,"",H20-H18)</f>
        <v>2</v>
      </c>
      <c r="I21" s="60">
        <f t="shared" si="9"/>
        <v>2</v>
      </c>
      <c r="J21" s="60">
        <f t="shared" si="9"/>
        <v>2.5</v>
      </c>
      <c r="K21" s="60" t="str">
        <f t="shared" si="9"/>
        <v/>
      </c>
      <c r="L21" s="60" t="str">
        <f t="shared" si="9"/>
        <v/>
      </c>
      <c r="M21" s="60" t="str">
        <f t="shared" si="9"/>
        <v/>
      </c>
      <c r="N21" s="60" t="str">
        <f t="shared" si="9"/>
        <v/>
      </c>
      <c r="O21" s="78"/>
      <c r="P21" s="80"/>
      <c r="Q21" s="101"/>
      <c r="R21" s="102"/>
      <c r="S21" s="102"/>
      <c r="T21" s="102"/>
      <c r="U21" s="102"/>
      <c r="V21" s="103"/>
      <c r="Y21" s="45"/>
      <c r="Z21" s="46" t="s">
        <v>50</v>
      </c>
      <c r="AA21" s="46"/>
      <c r="AB21" s="35">
        <v>44</v>
      </c>
      <c r="AC21" s="46" t="s">
        <v>51</v>
      </c>
      <c r="AD21" s="46"/>
    </row>
    <row r="22" spans="2:30" ht="17.25" customHeight="1">
      <c r="B22" s="69">
        <v>8</v>
      </c>
      <c r="C22" s="71"/>
      <c r="D22" s="72"/>
      <c r="E22" s="72"/>
      <c r="F22" s="73"/>
      <c r="G22" s="58"/>
      <c r="H22" s="58"/>
      <c r="I22" s="58"/>
      <c r="J22" s="58"/>
      <c r="K22" s="58"/>
      <c r="L22" s="58"/>
      <c r="M22" s="58"/>
      <c r="N22" s="58"/>
      <c r="O22" s="77">
        <f t="shared" ref="O22" si="10">IFERROR(AVERAGEIF(G23:N23,"&lt;&gt;0"),0)</f>
        <v>0</v>
      </c>
      <c r="P22" s="79"/>
      <c r="Q22" s="101"/>
      <c r="R22" s="102"/>
      <c r="S22" s="102"/>
      <c r="T22" s="102"/>
      <c r="U22" s="102"/>
      <c r="V22" s="103"/>
      <c r="Y22" s="45"/>
      <c r="Z22" s="36" t="s">
        <v>52</v>
      </c>
      <c r="AB22" s="35">
        <v>1.1000000000000001</v>
      </c>
      <c r="AC22" s="46" t="s">
        <v>53</v>
      </c>
    </row>
    <row r="23" spans="2:30" ht="17.25" customHeight="1">
      <c r="B23" s="70"/>
      <c r="C23" s="74"/>
      <c r="D23" s="75"/>
      <c r="E23" s="75"/>
      <c r="F23" s="76"/>
      <c r="G23" s="60" t="str">
        <f>IF(G22=0,"",G22-G20)</f>
        <v/>
      </c>
      <c r="H23" s="60" t="str">
        <f t="shared" ref="H23:N23" si="11">IF(H22=0,"",H22-H20)</f>
        <v/>
      </c>
      <c r="I23" s="60" t="str">
        <f t="shared" si="11"/>
        <v/>
      </c>
      <c r="J23" s="60" t="str">
        <f t="shared" si="11"/>
        <v/>
      </c>
      <c r="K23" s="60" t="str">
        <f t="shared" si="11"/>
        <v/>
      </c>
      <c r="L23" s="60" t="str">
        <f t="shared" si="11"/>
        <v/>
      </c>
      <c r="M23" s="60" t="str">
        <f t="shared" si="11"/>
        <v/>
      </c>
      <c r="N23" s="60" t="str">
        <f t="shared" si="11"/>
        <v/>
      </c>
      <c r="O23" s="78"/>
      <c r="P23" s="80"/>
      <c r="Q23" s="101"/>
      <c r="R23" s="102"/>
      <c r="S23" s="102"/>
      <c r="T23" s="102"/>
      <c r="U23" s="102"/>
      <c r="V23" s="103"/>
      <c r="Y23" s="45"/>
      <c r="Z23" s="36" t="s">
        <v>44</v>
      </c>
      <c r="AB23" s="35" t="s">
        <v>49</v>
      </c>
    </row>
    <row r="24" spans="2:30" ht="17.25" customHeight="1">
      <c r="B24" s="69">
        <v>9</v>
      </c>
      <c r="C24" s="71"/>
      <c r="D24" s="72"/>
      <c r="E24" s="72"/>
      <c r="F24" s="73"/>
      <c r="G24" s="58"/>
      <c r="H24" s="58"/>
      <c r="I24" s="58"/>
      <c r="J24" s="58"/>
      <c r="K24" s="58"/>
      <c r="L24" s="58"/>
      <c r="M24" s="58"/>
      <c r="N24" s="58"/>
      <c r="O24" s="77">
        <f t="shared" ref="O24" si="12">IFERROR(AVERAGEIF(G25:N25,"&lt;&gt;0"),0)</f>
        <v>0</v>
      </c>
      <c r="P24" s="79"/>
      <c r="Q24" s="101"/>
      <c r="R24" s="102"/>
      <c r="S24" s="102"/>
      <c r="T24" s="102"/>
      <c r="U24" s="102"/>
      <c r="V24" s="103"/>
      <c r="Y24" s="45"/>
      <c r="Z24" s="36" t="s">
        <v>47</v>
      </c>
      <c r="AB24" s="35">
        <v>1</v>
      </c>
    </row>
    <row r="25" spans="2:30" ht="17.25" customHeight="1">
      <c r="B25" s="70"/>
      <c r="C25" s="74"/>
      <c r="D25" s="75"/>
      <c r="E25" s="75"/>
      <c r="F25" s="76"/>
      <c r="G25" s="60" t="str">
        <f>IF(G24=0,"",G24-G22)</f>
        <v/>
      </c>
      <c r="H25" s="60" t="str">
        <f t="shared" ref="H25:N25" si="13">IF(H24=0,"",H24-H22)</f>
        <v/>
      </c>
      <c r="I25" s="60" t="str">
        <f t="shared" si="13"/>
        <v/>
      </c>
      <c r="J25" s="60" t="str">
        <f t="shared" si="13"/>
        <v/>
      </c>
      <c r="K25" s="60" t="str">
        <f t="shared" si="13"/>
        <v/>
      </c>
      <c r="L25" s="60" t="str">
        <f t="shared" si="13"/>
        <v/>
      </c>
      <c r="M25" s="60" t="str">
        <f t="shared" si="13"/>
        <v/>
      </c>
      <c r="N25" s="60" t="str">
        <f t="shared" si="13"/>
        <v/>
      </c>
      <c r="O25" s="78"/>
      <c r="P25" s="80"/>
      <c r="Q25" s="101"/>
      <c r="R25" s="102"/>
      <c r="S25" s="102"/>
      <c r="T25" s="102"/>
      <c r="U25" s="102"/>
      <c r="V25" s="103"/>
      <c r="Y25" s="45"/>
      <c r="Z25" s="37" t="s">
        <v>42</v>
      </c>
      <c r="AB25" s="59">
        <f>ROUNDUP(((AB21/AB22)*2)*AB24,0)</f>
        <v>80</v>
      </c>
      <c r="AC25" s="36" t="str">
        <f>AB23</f>
        <v>boxes</v>
      </c>
    </row>
    <row r="26" spans="2:30" ht="17.25" customHeight="1">
      <c r="B26" s="69">
        <v>10</v>
      </c>
      <c r="C26" s="71"/>
      <c r="D26" s="72"/>
      <c r="E26" s="72"/>
      <c r="F26" s="73"/>
      <c r="G26" s="58"/>
      <c r="H26" s="58"/>
      <c r="I26" s="58"/>
      <c r="J26" s="58"/>
      <c r="K26" s="58"/>
      <c r="L26" s="58"/>
      <c r="M26" s="58"/>
      <c r="N26" s="58"/>
      <c r="O26" s="77">
        <f t="shared" ref="O26" si="14">IFERROR(AVERAGEIF(G27:N27,"&lt;&gt;0"),0)</f>
        <v>0</v>
      </c>
      <c r="P26" s="79"/>
      <c r="Q26" s="101"/>
      <c r="R26" s="102"/>
      <c r="S26" s="102"/>
      <c r="T26" s="102"/>
      <c r="U26" s="102"/>
      <c r="V26" s="103"/>
    </row>
    <row r="27" spans="2:30" ht="17.25" customHeight="1">
      <c r="B27" s="70"/>
      <c r="C27" s="74"/>
      <c r="D27" s="75"/>
      <c r="E27" s="75"/>
      <c r="F27" s="76"/>
      <c r="G27" s="60" t="str">
        <f>IF(G26=0,"",G26-G24)</f>
        <v/>
      </c>
      <c r="H27" s="60" t="str">
        <f t="shared" ref="H27:N27" si="15">IF(H26=0,"",H26-H24)</f>
        <v/>
      </c>
      <c r="I27" s="60" t="str">
        <f t="shared" si="15"/>
        <v/>
      </c>
      <c r="J27" s="60" t="str">
        <f t="shared" si="15"/>
        <v/>
      </c>
      <c r="K27" s="60" t="str">
        <f t="shared" si="15"/>
        <v/>
      </c>
      <c r="L27" s="60" t="str">
        <f t="shared" si="15"/>
        <v/>
      </c>
      <c r="M27" s="60" t="str">
        <f t="shared" si="15"/>
        <v/>
      </c>
      <c r="N27" s="60" t="str">
        <f t="shared" si="15"/>
        <v/>
      </c>
      <c r="O27" s="78"/>
      <c r="P27" s="80"/>
      <c r="Q27" s="101"/>
      <c r="R27" s="102"/>
      <c r="S27" s="102"/>
      <c r="T27" s="102"/>
      <c r="U27" s="102"/>
      <c r="V27" s="103"/>
    </row>
    <row r="28" spans="2:30" ht="17.25" customHeight="1">
      <c r="B28" s="69">
        <v>11</v>
      </c>
      <c r="C28" s="71"/>
      <c r="D28" s="72"/>
      <c r="E28" s="72"/>
      <c r="F28" s="73"/>
      <c r="G28" s="58"/>
      <c r="H28" s="58"/>
      <c r="I28" s="58"/>
      <c r="J28" s="58"/>
      <c r="K28" s="58"/>
      <c r="L28" s="58"/>
      <c r="M28" s="58"/>
      <c r="N28" s="58"/>
      <c r="O28" s="77">
        <f t="shared" ref="O28" si="16">IFERROR(AVERAGEIF(G29:N29,"&lt;&gt;0"),0)</f>
        <v>0</v>
      </c>
      <c r="P28" s="79"/>
      <c r="Q28" s="101"/>
      <c r="R28" s="102"/>
      <c r="S28" s="102"/>
      <c r="T28" s="102"/>
      <c r="U28" s="102"/>
      <c r="V28" s="103"/>
      <c r="Y28" s="45"/>
      <c r="Z28" s="37" t="s">
        <v>56</v>
      </c>
    </row>
    <row r="29" spans="2:30" ht="17.25" customHeight="1">
      <c r="B29" s="70"/>
      <c r="C29" s="74"/>
      <c r="D29" s="75"/>
      <c r="E29" s="75"/>
      <c r="F29" s="76"/>
      <c r="G29" s="60" t="str">
        <f>IF(G28=0,"",G28-G22)</f>
        <v/>
      </c>
      <c r="H29" s="60" t="str">
        <f t="shared" ref="H29:N29" si="17">IF(H28=0,"",H28-H22)</f>
        <v/>
      </c>
      <c r="I29" s="60" t="str">
        <f t="shared" si="17"/>
        <v/>
      </c>
      <c r="J29" s="60" t="str">
        <f t="shared" si="17"/>
        <v/>
      </c>
      <c r="K29" s="60" t="str">
        <f t="shared" si="17"/>
        <v/>
      </c>
      <c r="L29" s="60" t="str">
        <f t="shared" si="17"/>
        <v/>
      </c>
      <c r="M29" s="60" t="str">
        <f t="shared" si="17"/>
        <v/>
      </c>
      <c r="N29" s="60" t="str">
        <f t="shared" si="17"/>
        <v/>
      </c>
      <c r="O29" s="78"/>
      <c r="P29" s="80"/>
      <c r="Q29" s="101"/>
      <c r="R29" s="102"/>
      <c r="S29" s="102"/>
      <c r="T29" s="102"/>
      <c r="U29" s="102"/>
      <c r="V29" s="103"/>
      <c r="Y29" s="45"/>
    </row>
    <row r="30" spans="2:30" ht="17.25" customHeight="1">
      <c r="B30" s="69">
        <v>12</v>
      </c>
      <c r="C30" s="71"/>
      <c r="D30" s="72"/>
      <c r="E30" s="72"/>
      <c r="F30" s="73"/>
      <c r="G30" s="58"/>
      <c r="H30" s="58"/>
      <c r="I30" s="58"/>
      <c r="J30" s="58"/>
      <c r="K30" s="58"/>
      <c r="L30" s="58"/>
      <c r="M30" s="58"/>
      <c r="N30" s="58"/>
      <c r="O30" s="77">
        <f t="shared" ref="O30" si="18">IFERROR(AVERAGEIF(G31:N31,"&lt;&gt;0"),0)</f>
        <v>0</v>
      </c>
      <c r="P30" s="79"/>
      <c r="Q30" s="101"/>
      <c r="R30" s="102"/>
      <c r="S30" s="102"/>
      <c r="T30" s="102"/>
      <c r="U30" s="102"/>
      <c r="V30" s="103"/>
      <c r="Y30" s="45"/>
      <c r="Z30" s="46" t="s">
        <v>57</v>
      </c>
      <c r="AA30" s="46"/>
      <c r="AB30" s="35">
        <v>30</v>
      </c>
      <c r="AC30" s="46" t="s">
        <v>51</v>
      </c>
      <c r="AD30" s="46"/>
    </row>
    <row r="31" spans="2:30" ht="17.25" customHeight="1">
      <c r="B31" s="70"/>
      <c r="C31" s="74"/>
      <c r="D31" s="75"/>
      <c r="E31" s="75"/>
      <c r="F31" s="76"/>
      <c r="G31" s="60" t="str">
        <f>IF(G30=0,"",G30-G28)</f>
        <v/>
      </c>
      <c r="H31" s="60" t="str">
        <f t="shared" ref="H31:N31" si="19">IF(H30=0,"",H30-H28)</f>
        <v/>
      </c>
      <c r="I31" s="60" t="str">
        <f t="shared" si="19"/>
        <v/>
      </c>
      <c r="J31" s="60" t="str">
        <f t="shared" si="19"/>
        <v/>
      </c>
      <c r="K31" s="60" t="str">
        <f t="shared" si="19"/>
        <v/>
      </c>
      <c r="L31" s="60" t="str">
        <f t="shared" si="19"/>
        <v/>
      </c>
      <c r="M31" s="60" t="str">
        <f t="shared" si="19"/>
        <v/>
      </c>
      <c r="N31" s="60" t="str">
        <f t="shared" si="19"/>
        <v/>
      </c>
      <c r="O31" s="78"/>
      <c r="P31" s="80"/>
      <c r="Q31" s="104"/>
      <c r="R31" s="105"/>
      <c r="S31" s="105"/>
      <c r="T31" s="105"/>
      <c r="U31" s="105"/>
      <c r="V31" s="106"/>
      <c r="Y31" s="45"/>
      <c r="Z31" s="36" t="s">
        <v>52</v>
      </c>
      <c r="AB31" s="35">
        <v>2.2000000000000002</v>
      </c>
      <c r="AC31" s="46" t="s">
        <v>53</v>
      </c>
    </row>
    <row r="32" spans="2:30" ht="28.5" customHeight="1" thickBot="1">
      <c r="B32" s="81" t="s">
        <v>23</v>
      </c>
      <c r="C32" s="82"/>
      <c r="D32" s="82"/>
      <c r="E32" s="82"/>
      <c r="F32" s="83"/>
      <c r="G32" s="61">
        <f>_xlfn.IFNA(SUM(G9)," ")+_xlfn.IFNA(SUM(G11)," ")+_xlfn.IFNA(SUM(G13)," ")+_xlfn.IFNA(SUM(G15)," ")+_xlfn.IFNA(SUM(G17)," ")+_xlfn.IFNA(SUM(G19)," ")+_xlfn.IFNA(SUM(G21)," ")+_xlfn.IFNA(SUM(G23)," ")+_xlfn.IFNA(SUM(G25)," ")+_xlfn.IFNA(SUM(G27)," ")+_xlfn.IFNA(SUM(G29)," ")+_xlfn.IFNA(SUM(G31)," ")</f>
        <v>10</v>
      </c>
      <c r="H32" s="61">
        <f>_xlfn.IFNA(SUM(H9)," ")+_xlfn.IFNA(SUM(H11)," ")+_xlfn.IFNA(SUM(H13)," ")+_xlfn.IFNA(SUM(H15)," ")+_xlfn.IFNA(SUM(H17)," ")+_xlfn.IFNA(SUM(H19)," ")+_xlfn.IFNA(SUM(H21)," ")+_xlfn.IFNA(SUM(H23)," ")+_xlfn.IFNA(SUM(H25)," ")+_xlfn.IFNA(SUM(H27)," ")+_xlfn.IFNA(SUM(H29)," ")+_xlfn.IFNA(SUM(H31)," ")</f>
        <v>12</v>
      </c>
      <c r="I32" s="61">
        <f t="shared" ref="H32:N32" si="20">_xlfn.IFNA(SUM(I9)," ")+_xlfn.IFNA(SUM(I11)," ")+_xlfn.IFNA(SUM(I13)," ")+_xlfn.IFNA(SUM(I15)," ")+_xlfn.IFNA(SUM(I17)," ")+_xlfn.IFNA(SUM(I19)," ")+_xlfn.IFNA(SUM(I21)," ")+_xlfn.IFNA(SUM(I23)," ")+_xlfn.IFNA(SUM(I25)," ")+_xlfn.IFNA(SUM(I27)," ")+_xlfn.IFNA(SUM(I29)," ")+_xlfn.IFNA(SUM(I31)," ")</f>
        <v>14</v>
      </c>
      <c r="J32" s="61">
        <f t="shared" si="20"/>
        <v>14</v>
      </c>
      <c r="K32" s="61">
        <f t="shared" si="20"/>
        <v>0</v>
      </c>
      <c r="L32" s="61">
        <f t="shared" si="20"/>
        <v>0</v>
      </c>
      <c r="M32" s="61">
        <f t="shared" si="20"/>
        <v>0</v>
      </c>
      <c r="N32" s="61">
        <f t="shared" si="20"/>
        <v>0</v>
      </c>
      <c r="O32" s="62">
        <f>SUM(O8:O31)</f>
        <v>12.5</v>
      </c>
      <c r="P32" s="63"/>
      <c r="Q32" s="64" t="s">
        <v>6</v>
      </c>
      <c r="R32" s="64" t="s">
        <v>15</v>
      </c>
      <c r="S32" s="64" t="s">
        <v>16</v>
      </c>
      <c r="T32" s="65" t="s">
        <v>4</v>
      </c>
      <c r="U32" s="66" t="s">
        <v>5</v>
      </c>
      <c r="V32" s="67">
        <v>1</v>
      </c>
      <c r="Y32" s="45"/>
      <c r="Z32" s="36" t="s">
        <v>44</v>
      </c>
      <c r="AB32" s="35" t="s">
        <v>60</v>
      </c>
    </row>
    <row r="33" spans="7:30">
      <c r="Y33" s="45"/>
      <c r="Z33" s="36" t="s">
        <v>47</v>
      </c>
      <c r="AB33" s="35">
        <v>1</v>
      </c>
    </row>
    <row r="34" spans="7:30" ht="21.75" customHeight="1">
      <c r="G34" s="68"/>
      <c r="Y34" s="45"/>
      <c r="Z34" s="37" t="s">
        <v>42</v>
      </c>
      <c r="AB34" s="59">
        <f>ROUNDUP(((AB30/AB31)*AB33),0)</f>
        <v>14</v>
      </c>
      <c r="AC34" s="36" t="str">
        <f>AB32</f>
        <v>crates</v>
      </c>
    </row>
    <row r="35" spans="7:30" ht="17.25" customHeight="1"/>
    <row r="36" spans="7:30" ht="17.25" customHeight="1"/>
    <row r="37" spans="7:30" ht="17.25" customHeight="1"/>
    <row r="38" spans="7:30" ht="17.25" customHeight="1">
      <c r="Y38" s="45"/>
      <c r="Z38" s="37" t="s">
        <v>58</v>
      </c>
    </row>
    <row r="39" spans="7:30" ht="17.25" customHeight="1">
      <c r="Y39" s="45"/>
    </row>
    <row r="40" spans="7:30" ht="17.25" customHeight="1">
      <c r="Y40" s="45"/>
      <c r="Z40" s="46" t="s">
        <v>57</v>
      </c>
      <c r="AA40" s="46"/>
      <c r="AB40" s="35">
        <v>30</v>
      </c>
      <c r="AC40" s="46" t="s">
        <v>51</v>
      </c>
      <c r="AD40" s="46"/>
    </row>
    <row r="41" spans="7:30" ht="17.25" customHeight="1">
      <c r="Y41" s="45"/>
      <c r="Z41" s="36" t="s">
        <v>52</v>
      </c>
      <c r="AB41" s="35">
        <v>2.2000000000000002</v>
      </c>
      <c r="AC41" s="46" t="s">
        <v>53</v>
      </c>
    </row>
    <row r="42" spans="7:30" ht="17.25" customHeight="1">
      <c r="Y42" s="45"/>
      <c r="Z42" s="36" t="s">
        <v>44</v>
      </c>
      <c r="AB42" s="35" t="s">
        <v>59</v>
      </c>
    </row>
    <row r="43" spans="7:30" ht="17.25" customHeight="1">
      <c r="Y43" s="45"/>
      <c r="Z43" s="36" t="s">
        <v>47</v>
      </c>
      <c r="AB43" s="35">
        <v>1</v>
      </c>
    </row>
    <row r="44" spans="7:30" ht="17.25" customHeight="1">
      <c r="Y44" s="45"/>
      <c r="Z44" s="36" t="s">
        <v>43</v>
      </c>
      <c r="AB44" s="35">
        <v>6</v>
      </c>
    </row>
    <row r="45" spans="7:30" ht="17.25" customHeight="1">
      <c r="Y45" s="45"/>
      <c r="Z45" s="37" t="s">
        <v>42</v>
      </c>
      <c r="AB45" s="59">
        <f>ROUNDUP(((AB40/(AB44*AB41))+1)*AB43,0)</f>
        <v>4</v>
      </c>
      <c r="AC45" s="36" t="str">
        <f>AB42</f>
        <v>pouches</v>
      </c>
    </row>
    <row r="46" spans="7:30" ht="17.25" customHeight="1"/>
    <row r="47" spans="7:30" ht="17.25" customHeight="1"/>
    <row r="48" spans="7:30" ht="17.25" customHeight="1"/>
    <row r="49" s="36" customFormat="1" ht="17.25" customHeight="1"/>
  </sheetData>
  <sheetProtection algorithmName="SHA-512" hashValue="1pwmVsSvbtlUkan+HsA51JYL97vQo1CX2bFDW1RnylBaxqvtq3uxszvT43yFiYZNj0EXliJVOI3OodkOJOjXZw==" saltValue="PqiaZsP93FFjLERRfOlPag==" spinCount="100000" sheet="1" objects="1" scenarios="1" selectLockedCells="1" selectUnlockedCells="1"/>
  <mergeCells count="63">
    <mergeCell ref="D5:E5"/>
    <mergeCell ref="F5:N5"/>
    <mergeCell ref="R5:T5"/>
    <mergeCell ref="C2:E3"/>
    <mergeCell ref="G2:S3"/>
    <mergeCell ref="U3:V3"/>
    <mergeCell ref="C4:N4"/>
    <mergeCell ref="R4:T4"/>
    <mergeCell ref="Q6:V31"/>
    <mergeCell ref="B8:B9"/>
    <mergeCell ref="C8:F9"/>
    <mergeCell ref="O8:O9"/>
    <mergeCell ref="P8:P9"/>
    <mergeCell ref="B6:B7"/>
    <mergeCell ref="C6:F7"/>
    <mergeCell ref="G6:N6"/>
    <mergeCell ref="O6:O7"/>
    <mergeCell ref="P6:P7"/>
    <mergeCell ref="B10:B11"/>
    <mergeCell ref="C10:F11"/>
    <mergeCell ref="O10:O11"/>
    <mergeCell ref="P10:P11"/>
    <mergeCell ref="B12:B13"/>
    <mergeCell ref="C12:F13"/>
    <mergeCell ref="O12:O13"/>
    <mergeCell ref="P12:P13"/>
    <mergeCell ref="B14:B15"/>
    <mergeCell ref="C14:F15"/>
    <mergeCell ref="O14:O15"/>
    <mergeCell ref="P14:P15"/>
    <mergeCell ref="B16:B17"/>
    <mergeCell ref="C16:F17"/>
    <mergeCell ref="O16:O17"/>
    <mergeCell ref="P16:P17"/>
    <mergeCell ref="B18:B19"/>
    <mergeCell ref="C18:F19"/>
    <mergeCell ref="O18:O19"/>
    <mergeCell ref="P18:P19"/>
    <mergeCell ref="B20:B21"/>
    <mergeCell ref="C20:F21"/>
    <mergeCell ref="O20:O21"/>
    <mergeCell ref="P20:P21"/>
    <mergeCell ref="B22:B23"/>
    <mergeCell ref="C22:F23"/>
    <mergeCell ref="O22:O23"/>
    <mergeCell ref="P22:P23"/>
    <mergeCell ref="B24:B25"/>
    <mergeCell ref="C24:F25"/>
    <mergeCell ref="O24:O25"/>
    <mergeCell ref="P24:P25"/>
    <mergeCell ref="B26:B27"/>
    <mergeCell ref="C26:F27"/>
    <mergeCell ref="O26:O27"/>
    <mergeCell ref="P26:P27"/>
    <mergeCell ref="B28:B29"/>
    <mergeCell ref="C28:F29"/>
    <mergeCell ref="O28:O29"/>
    <mergeCell ref="P28:P29"/>
    <mergeCell ref="B30:B31"/>
    <mergeCell ref="C30:F31"/>
    <mergeCell ref="O30:O31"/>
    <mergeCell ref="P30:P31"/>
    <mergeCell ref="B32:F32"/>
  </mergeCells>
  <pageMargins left="0.25" right="0.25" top="0.75" bottom="0.75" header="0.3" footer="0.3"/>
  <pageSetup paperSize="5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9"/>
  <sheetViews>
    <sheetView showGridLines="0" showRowColHeaders="0" zoomScale="70" zoomScaleNormal="70" workbookViewId="0">
      <selection activeCell="U39" sqref="U39"/>
    </sheetView>
  </sheetViews>
  <sheetFormatPr defaultRowHeight="15"/>
  <cols>
    <col min="1" max="1" width="2.85546875" style="36" customWidth="1"/>
    <col min="2" max="2" width="7.85546875" style="36" customWidth="1"/>
    <col min="3" max="3" width="12" style="36" customWidth="1"/>
    <col min="4" max="4" width="11" style="36" customWidth="1"/>
    <col min="5" max="6" width="9.140625" style="36"/>
    <col min="7" max="14" width="6.85546875" style="36" customWidth="1"/>
    <col min="15" max="15" width="15.42578125" style="36" customWidth="1"/>
    <col min="16" max="16" width="15.85546875" style="36" customWidth="1"/>
    <col min="17" max="19" width="11.7109375" style="36" customWidth="1"/>
    <col min="20" max="20" width="9.140625" style="36"/>
    <col min="21" max="21" width="11.28515625" style="36" customWidth="1"/>
    <col min="22" max="22" width="15" style="36" customWidth="1"/>
    <col min="23" max="23" width="3.28515625" style="36" customWidth="1"/>
    <col min="24" max="26" width="9.140625" style="36"/>
    <col min="27" max="27" width="12.42578125" style="36" customWidth="1"/>
    <col min="28" max="16384" width="9.140625" style="36"/>
  </cols>
  <sheetData>
    <row r="1" spans="1:30" ht="15.75" thickBot="1">
      <c r="Z1" s="37" t="s">
        <v>39</v>
      </c>
    </row>
    <row r="2" spans="1:30" ht="23.25" customHeight="1">
      <c r="A2" s="38"/>
      <c r="B2" s="39"/>
      <c r="C2" s="107" t="s">
        <v>29</v>
      </c>
      <c r="D2" s="107"/>
      <c r="E2" s="107"/>
      <c r="F2" s="40"/>
      <c r="G2" s="109" t="s">
        <v>21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40"/>
      <c r="U2" s="40"/>
      <c r="V2" s="41"/>
      <c r="X2" s="42"/>
      <c r="Y2" s="42"/>
      <c r="AA2" s="42"/>
    </row>
    <row r="3" spans="1:30" ht="21.75" customHeight="1">
      <c r="A3" s="38"/>
      <c r="B3" s="43"/>
      <c r="C3" s="108"/>
      <c r="D3" s="108"/>
      <c r="E3" s="108"/>
      <c r="F3" s="38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44" t="s">
        <v>0</v>
      </c>
      <c r="U3" s="111">
        <v>44615</v>
      </c>
      <c r="V3" s="112"/>
      <c r="Y3" s="45"/>
      <c r="Z3" s="37" t="s">
        <v>46</v>
      </c>
    </row>
    <row r="4" spans="1:30" s="46" customFormat="1" ht="21" customHeight="1">
      <c r="B4" s="47" t="s">
        <v>9</v>
      </c>
      <c r="C4" s="113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  <c r="O4" s="48" t="s">
        <v>8</v>
      </c>
      <c r="P4" s="49"/>
      <c r="Q4" s="50" t="s">
        <v>3</v>
      </c>
      <c r="R4" s="116"/>
      <c r="S4" s="116"/>
      <c r="T4" s="116"/>
      <c r="U4" s="51" t="s">
        <v>13</v>
      </c>
      <c r="V4" s="52" t="s">
        <v>12</v>
      </c>
      <c r="Y4" s="53"/>
    </row>
    <row r="5" spans="1:30" s="46" customFormat="1" ht="21" customHeight="1">
      <c r="B5" s="47" t="s">
        <v>10</v>
      </c>
      <c r="C5" s="49"/>
      <c r="D5" s="117" t="s">
        <v>1</v>
      </c>
      <c r="E5" s="117"/>
      <c r="F5" s="113"/>
      <c r="G5" s="114"/>
      <c r="H5" s="114"/>
      <c r="I5" s="114"/>
      <c r="J5" s="114"/>
      <c r="K5" s="114"/>
      <c r="L5" s="114"/>
      <c r="M5" s="114"/>
      <c r="N5" s="115"/>
      <c r="O5" s="48" t="s">
        <v>2</v>
      </c>
      <c r="P5" s="54"/>
      <c r="Q5" s="48" t="s">
        <v>14</v>
      </c>
      <c r="R5" s="116"/>
      <c r="S5" s="116"/>
      <c r="T5" s="116"/>
      <c r="U5" s="51" t="s">
        <v>7</v>
      </c>
      <c r="V5" s="55" t="s">
        <v>11</v>
      </c>
      <c r="Y5" s="53"/>
      <c r="Z5" s="46" t="s">
        <v>40</v>
      </c>
      <c r="AB5" s="35">
        <f>COUNTA(C8:F31)</f>
        <v>7</v>
      </c>
    </row>
    <row r="6" spans="1:30" ht="18" customHeight="1">
      <c r="B6" s="84" t="s">
        <v>17</v>
      </c>
      <c r="C6" s="86" t="s">
        <v>22</v>
      </c>
      <c r="D6" s="87"/>
      <c r="E6" s="87"/>
      <c r="F6" s="88"/>
      <c r="G6" s="92" t="s">
        <v>18</v>
      </c>
      <c r="H6" s="92"/>
      <c r="I6" s="92"/>
      <c r="J6" s="92"/>
      <c r="K6" s="92"/>
      <c r="L6" s="92"/>
      <c r="M6" s="92"/>
      <c r="N6" s="93"/>
      <c r="O6" s="94" t="s">
        <v>19</v>
      </c>
      <c r="P6" s="96" t="s">
        <v>20</v>
      </c>
      <c r="Q6" s="98"/>
      <c r="R6" s="99"/>
      <c r="S6" s="99"/>
      <c r="T6" s="99"/>
      <c r="U6" s="99"/>
      <c r="V6" s="100"/>
      <c r="Y6" s="45"/>
      <c r="Z6" s="36" t="s">
        <v>43</v>
      </c>
      <c r="AB6" s="56">
        <v>5</v>
      </c>
      <c r="AD6" s="36" t="s">
        <v>41</v>
      </c>
    </row>
    <row r="7" spans="1:30" ht="18" customHeight="1">
      <c r="B7" s="85"/>
      <c r="C7" s="89"/>
      <c r="D7" s="90"/>
      <c r="E7" s="90"/>
      <c r="F7" s="91"/>
      <c r="G7" s="57">
        <v>1</v>
      </c>
      <c r="H7" s="57">
        <v>2</v>
      </c>
      <c r="I7" s="57">
        <v>3</v>
      </c>
      <c r="J7" s="57">
        <v>4</v>
      </c>
      <c r="K7" s="57">
        <v>5</v>
      </c>
      <c r="L7" s="57">
        <v>6</v>
      </c>
      <c r="M7" s="57">
        <v>7</v>
      </c>
      <c r="N7" s="57">
        <v>8</v>
      </c>
      <c r="O7" s="95"/>
      <c r="P7" s="97"/>
      <c r="Q7" s="101"/>
      <c r="R7" s="102"/>
      <c r="S7" s="102"/>
      <c r="T7" s="102"/>
      <c r="U7" s="102"/>
      <c r="V7" s="103"/>
      <c r="Y7" s="45"/>
      <c r="Z7" s="36" t="s">
        <v>44</v>
      </c>
      <c r="AB7" s="56" t="s">
        <v>45</v>
      </c>
    </row>
    <row r="8" spans="1:30" ht="17.25" customHeight="1">
      <c r="B8" s="69">
        <v>1</v>
      </c>
      <c r="C8" s="71" t="s">
        <v>30</v>
      </c>
      <c r="D8" s="72"/>
      <c r="E8" s="72"/>
      <c r="F8" s="72"/>
      <c r="G8" s="58">
        <v>2</v>
      </c>
      <c r="H8" s="58">
        <v>3</v>
      </c>
      <c r="I8" s="58">
        <v>2</v>
      </c>
      <c r="J8" s="58">
        <v>4</v>
      </c>
      <c r="K8" s="58"/>
      <c r="L8" s="58"/>
      <c r="M8" s="58"/>
      <c r="N8" s="58"/>
      <c r="O8" s="77">
        <f t="shared" ref="O8:O16" si="0">IFERROR(AVERAGEIF(G9:N9,"&lt;&gt;0"),0)</f>
        <v>2.75</v>
      </c>
      <c r="P8" s="79"/>
      <c r="Q8" s="101"/>
      <c r="R8" s="102"/>
      <c r="S8" s="102"/>
      <c r="T8" s="102"/>
      <c r="U8" s="102"/>
      <c r="V8" s="103"/>
      <c r="Y8" s="45"/>
      <c r="Z8" s="37" t="s">
        <v>42</v>
      </c>
      <c r="AB8" s="59">
        <f>ROUNDUP((AB6*AB5),0)</f>
        <v>35</v>
      </c>
      <c r="AC8" s="36" t="str">
        <f>AB7</f>
        <v>Pieces</v>
      </c>
    </row>
    <row r="9" spans="1:30" ht="17.25" customHeight="1">
      <c r="B9" s="70"/>
      <c r="C9" s="74"/>
      <c r="D9" s="75"/>
      <c r="E9" s="75"/>
      <c r="F9" s="76"/>
      <c r="G9" s="60">
        <f>IF(G8=0,"",G8)</f>
        <v>2</v>
      </c>
      <c r="H9" s="60">
        <f t="shared" ref="H9:N9" si="1">IF(H8=0,"",H8)</f>
        <v>3</v>
      </c>
      <c r="I9" s="60">
        <f t="shared" si="1"/>
        <v>2</v>
      </c>
      <c r="J9" s="60">
        <f t="shared" si="1"/>
        <v>4</v>
      </c>
      <c r="K9" s="60" t="str">
        <f t="shared" si="1"/>
        <v/>
      </c>
      <c r="L9" s="60" t="str">
        <f t="shared" si="1"/>
        <v/>
      </c>
      <c r="M9" s="60" t="str">
        <f t="shared" si="1"/>
        <v/>
      </c>
      <c r="N9" s="60" t="str">
        <f t="shared" si="1"/>
        <v/>
      </c>
      <c r="O9" s="78"/>
      <c r="P9" s="80"/>
      <c r="Q9" s="101"/>
      <c r="R9" s="102"/>
      <c r="S9" s="102"/>
      <c r="T9" s="102"/>
      <c r="U9" s="102"/>
      <c r="V9" s="103"/>
    </row>
    <row r="10" spans="1:30" ht="17.25" customHeight="1">
      <c r="B10" s="69">
        <v>2</v>
      </c>
      <c r="C10" s="71" t="s">
        <v>31</v>
      </c>
      <c r="D10" s="72"/>
      <c r="E10" s="72"/>
      <c r="F10" s="73"/>
      <c r="G10" s="58">
        <v>3.9</v>
      </c>
      <c r="H10" s="58">
        <v>5</v>
      </c>
      <c r="I10" s="58">
        <v>5</v>
      </c>
      <c r="J10" s="58">
        <v>6</v>
      </c>
      <c r="K10" s="58"/>
      <c r="L10" s="58"/>
      <c r="M10" s="58"/>
      <c r="N10" s="58"/>
      <c r="O10" s="77">
        <f t="shared" si="0"/>
        <v>2.2250000000000001</v>
      </c>
      <c r="P10" s="79" t="s">
        <v>20</v>
      </c>
      <c r="Q10" s="101"/>
      <c r="R10" s="102"/>
      <c r="S10" s="102"/>
      <c r="T10" s="102"/>
      <c r="U10" s="102"/>
      <c r="V10" s="103"/>
    </row>
    <row r="11" spans="1:30" ht="17.25" customHeight="1">
      <c r="B11" s="70"/>
      <c r="C11" s="74"/>
      <c r="D11" s="75"/>
      <c r="E11" s="75"/>
      <c r="F11" s="76"/>
      <c r="G11" s="60">
        <f>IF(G10=0,"",G10-G8)</f>
        <v>1.9</v>
      </c>
      <c r="H11" s="60">
        <f t="shared" ref="H11" si="2">IF(H10=0,"",H10-H8)</f>
        <v>2</v>
      </c>
      <c r="I11" s="60">
        <f t="shared" ref="I11" si="3">IF(I10=0,"",I10-I8)</f>
        <v>3</v>
      </c>
      <c r="J11" s="60">
        <f t="shared" ref="J11" si="4">IF(J10=0,"",J10-J8)</f>
        <v>2</v>
      </c>
      <c r="K11" s="60" t="str">
        <f t="shared" ref="K11" si="5">IF(K10=0,"",K10-K8)</f>
        <v/>
      </c>
      <c r="L11" s="60" t="str">
        <f t="shared" ref="L11" si="6">IF(L10=0,"",L10-L8)</f>
        <v/>
      </c>
      <c r="M11" s="60" t="str">
        <f t="shared" ref="M11" si="7">IF(M10=0,"",M10-M8)</f>
        <v/>
      </c>
      <c r="N11" s="60" t="str">
        <f t="shared" ref="N11" si="8">IF(N10=0,"",N10-N8)</f>
        <v/>
      </c>
      <c r="O11" s="78"/>
      <c r="P11" s="80"/>
      <c r="Q11" s="101"/>
      <c r="R11" s="102"/>
      <c r="S11" s="102"/>
      <c r="T11" s="102"/>
      <c r="U11" s="102"/>
      <c r="V11" s="103"/>
      <c r="Y11" s="45"/>
      <c r="Z11" s="37" t="s">
        <v>55</v>
      </c>
    </row>
    <row r="12" spans="1:30" ht="17.25" customHeight="1">
      <c r="B12" s="69">
        <v>3</v>
      </c>
      <c r="C12" s="71" t="s">
        <v>32</v>
      </c>
      <c r="D12" s="72"/>
      <c r="E12" s="72"/>
      <c r="F12" s="73"/>
      <c r="G12" s="58">
        <v>6.1</v>
      </c>
      <c r="H12" s="58">
        <v>7</v>
      </c>
      <c r="I12" s="58">
        <v>8</v>
      </c>
      <c r="J12" s="58">
        <v>9</v>
      </c>
      <c r="K12" s="58"/>
      <c r="L12" s="58"/>
      <c r="M12" s="58"/>
      <c r="N12" s="58"/>
      <c r="O12" s="77">
        <f t="shared" si="0"/>
        <v>2.5499999999999998</v>
      </c>
      <c r="P12" s="79"/>
      <c r="Q12" s="101"/>
      <c r="R12" s="102"/>
      <c r="S12" s="102"/>
      <c r="T12" s="102"/>
      <c r="U12" s="102"/>
      <c r="V12" s="103"/>
      <c r="Y12" s="45"/>
    </row>
    <row r="13" spans="1:30" ht="17.25" customHeight="1">
      <c r="B13" s="70"/>
      <c r="C13" s="74"/>
      <c r="D13" s="75"/>
      <c r="E13" s="75"/>
      <c r="F13" s="76"/>
      <c r="G13" s="60">
        <f>IF(G12=0,"",G12-G10)</f>
        <v>2.1999999999999997</v>
      </c>
      <c r="H13" s="60">
        <f t="shared" ref="H13" si="9">IF(H12=0,"",H12-H10)</f>
        <v>2</v>
      </c>
      <c r="I13" s="60">
        <f t="shared" ref="I13" si="10">IF(I12=0,"",I12-I10)</f>
        <v>3</v>
      </c>
      <c r="J13" s="60">
        <f t="shared" ref="J13" si="11">IF(J12=0,"",J12-J10)</f>
        <v>3</v>
      </c>
      <c r="K13" s="60" t="str">
        <f t="shared" ref="K13" si="12">IF(K12=0,"",K12-K10)</f>
        <v/>
      </c>
      <c r="L13" s="60" t="str">
        <f t="shared" ref="L13" si="13">IF(L12=0,"",L12-L10)</f>
        <v/>
      </c>
      <c r="M13" s="60" t="str">
        <f t="shared" ref="M13" si="14">IF(M12=0,"",M12-M10)</f>
        <v/>
      </c>
      <c r="N13" s="60" t="str">
        <f t="shared" ref="N13" si="15">IF(N12=0,"",N12-N10)</f>
        <v/>
      </c>
      <c r="O13" s="78"/>
      <c r="P13" s="80"/>
      <c r="Q13" s="101"/>
      <c r="R13" s="102"/>
      <c r="S13" s="102"/>
      <c r="T13" s="102"/>
      <c r="U13" s="102"/>
      <c r="V13" s="103"/>
      <c r="Y13" s="45"/>
      <c r="Z13" s="36" t="s">
        <v>43</v>
      </c>
      <c r="AB13" s="35">
        <v>1</v>
      </c>
      <c r="AD13" s="36" t="s">
        <v>54</v>
      </c>
    </row>
    <row r="14" spans="1:30" ht="17.25" customHeight="1">
      <c r="B14" s="69">
        <v>4</v>
      </c>
      <c r="C14" s="71" t="s">
        <v>33</v>
      </c>
      <c r="D14" s="72"/>
      <c r="E14" s="72"/>
      <c r="F14" s="73"/>
      <c r="G14" s="58">
        <v>7</v>
      </c>
      <c r="H14" s="58">
        <v>8</v>
      </c>
      <c r="I14" s="58">
        <v>9</v>
      </c>
      <c r="J14" s="58">
        <v>10</v>
      </c>
      <c r="K14" s="58"/>
      <c r="L14" s="58"/>
      <c r="M14" s="58"/>
      <c r="N14" s="58"/>
      <c r="O14" s="77">
        <f t="shared" si="0"/>
        <v>0.97500000000000009</v>
      </c>
      <c r="P14" s="79"/>
      <c r="Q14" s="101"/>
      <c r="R14" s="102"/>
      <c r="S14" s="102"/>
      <c r="T14" s="102"/>
      <c r="U14" s="102"/>
      <c r="V14" s="103"/>
      <c r="Y14" s="45"/>
      <c r="Z14" s="36" t="s">
        <v>44</v>
      </c>
      <c r="AB14" s="35" t="s">
        <v>45</v>
      </c>
    </row>
    <row r="15" spans="1:30" ht="17.25" customHeight="1">
      <c r="B15" s="70"/>
      <c r="C15" s="74"/>
      <c r="D15" s="75"/>
      <c r="E15" s="75"/>
      <c r="F15" s="76"/>
      <c r="G15" s="60">
        <f>IF(G14=0,"",G14-G12)</f>
        <v>0.90000000000000036</v>
      </c>
      <c r="H15" s="60">
        <f t="shared" ref="H15" si="16">IF(H14=0,"",H14-H12)</f>
        <v>1</v>
      </c>
      <c r="I15" s="60">
        <f t="shared" ref="I15" si="17">IF(I14=0,"",I14-I12)</f>
        <v>1</v>
      </c>
      <c r="J15" s="60">
        <f t="shared" ref="J15" si="18">IF(J14=0,"",J14-J12)</f>
        <v>1</v>
      </c>
      <c r="K15" s="60" t="str">
        <f t="shared" ref="K15" si="19">IF(K14=0,"",K14-K12)</f>
        <v/>
      </c>
      <c r="L15" s="60" t="str">
        <f t="shared" ref="L15" si="20">IF(L14=0,"",L14-L12)</f>
        <v/>
      </c>
      <c r="M15" s="60" t="str">
        <f t="shared" ref="M15" si="21">IF(M14=0,"",M14-M12)</f>
        <v/>
      </c>
      <c r="N15" s="60" t="str">
        <f t="shared" ref="N15" si="22">IF(N14=0,"",N14-N12)</f>
        <v/>
      </c>
      <c r="O15" s="78"/>
      <c r="P15" s="80"/>
      <c r="Q15" s="101"/>
      <c r="R15" s="102"/>
      <c r="S15" s="102"/>
      <c r="T15" s="102"/>
      <c r="U15" s="102"/>
      <c r="V15" s="103"/>
      <c r="Y15" s="45"/>
      <c r="Z15" s="36" t="s">
        <v>47</v>
      </c>
      <c r="AB15" s="35">
        <v>2</v>
      </c>
    </row>
    <row r="16" spans="1:30" ht="17.25" customHeight="1">
      <c r="B16" s="69">
        <v>5</v>
      </c>
      <c r="C16" s="71" t="s">
        <v>34</v>
      </c>
      <c r="D16" s="72"/>
      <c r="E16" s="72"/>
      <c r="F16" s="73"/>
      <c r="G16" s="58">
        <v>7.5</v>
      </c>
      <c r="H16" s="58">
        <v>9</v>
      </c>
      <c r="I16" s="58">
        <v>9.5</v>
      </c>
      <c r="J16" s="58">
        <v>11</v>
      </c>
      <c r="K16" s="58"/>
      <c r="L16" s="58"/>
      <c r="M16" s="58"/>
      <c r="N16" s="58"/>
      <c r="O16" s="77">
        <f t="shared" si="0"/>
        <v>0.75</v>
      </c>
      <c r="P16" s="79"/>
      <c r="Q16" s="101"/>
      <c r="R16" s="102"/>
      <c r="S16" s="102"/>
      <c r="T16" s="102"/>
      <c r="U16" s="102"/>
      <c r="V16" s="103"/>
      <c r="Y16" s="45"/>
      <c r="Z16" s="37" t="s">
        <v>42</v>
      </c>
      <c r="AB16" s="59">
        <f>ROUNDUP((AB15*AB13),0)</f>
        <v>2</v>
      </c>
      <c r="AC16" s="36" t="str">
        <f>AB14</f>
        <v>Pieces</v>
      </c>
    </row>
    <row r="17" spans="2:30" ht="17.25" customHeight="1">
      <c r="B17" s="70"/>
      <c r="C17" s="74"/>
      <c r="D17" s="75"/>
      <c r="E17" s="75"/>
      <c r="F17" s="76"/>
      <c r="G17" s="60">
        <f>IF(G16=0,"",G16-G14)</f>
        <v>0.5</v>
      </c>
      <c r="H17" s="60">
        <f t="shared" ref="H17" si="23">IF(H16=0,"",H16-H14)</f>
        <v>1</v>
      </c>
      <c r="I17" s="60">
        <f t="shared" ref="I17" si="24">IF(I16=0,"",I16-I14)</f>
        <v>0.5</v>
      </c>
      <c r="J17" s="60">
        <f>IF(J16=0,"",J16-J14)</f>
        <v>1</v>
      </c>
      <c r="K17" s="60" t="str">
        <f t="shared" ref="K17" si="25">IF(K16=0,"",K16-K14)</f>
        <v/>
      </c>
      <c r="L17" s="60" t="str">
        <f t="shared" ref="L17" si="26">IF(L16=0,"",L16-L14)</f>
        <v/>
      </c>
      <c r="M17" s="60" t="str">
        <f t="shared" ref="M17" si="27">IF(M16=0,"",M16-M14)</f>
        <v/>
      </c>
      <c r="N17" s="60" t="str">
        <f t="shared" ref="N17" si="28">IF(N16=0,"",N16-N14)</f>
        <v/>
      </c>
      <c r="O17" s="78"/>
      <c r="P17" s="80"/>
      <c r="Q17" s="101"/>
      <c r="R17" s="102"/>
      <c r="S17" s="102"/>
      <c r="T17" s="102"/>
      <c r="U17" s="102"/>
      <c r="V17" s="103"/>
      <c r="Y17" s="38"/>
    </row>
    <row r="18" spans="2:30" ht="17.25" customHeight="1">
      <c r="B18" s="69">
        <v>6</v>
      </c>
      <c r="C18" s="71" t="s">
        <v>37</v>
      </c>
      <c r="D18" s="72"/>
      <c r="E18" s="72"/>
      <c r="F18" s="73"/>
      <c r="G18" s="58">
        <v>8</v>
      </c>
      <c r="H18" s="58">
        <v>10</v>
      </c>
      <c r="I18" s="58">
        <v>12</v>
      </c>
      <c r="J18" s="58">
        <v>11.5</v>
      </c>
      <c r="K18" s="58"/>
      <c r="L18" s="58"/>
      <c r="M18" s="58"/>
      <c r="N18" s="58"/>
      <c r="O18" s="77">
        <f>IFERROR(AVERAGEIF(G19:N19,"&lt;&gt;0"),0)</f>
        <v>1.125</v>
      </c>
      <c r="P18" s="79"/>
      <c r="Q18" s="101"/>
      <c r="R18" s="102"/>
      <c r="S18" s="102"/>
      <c r="T18" s="102"/>
      <c r="U18" s="102"/>
      <c r="V18" s="103"/>
      <c r="Y18" s="38"/>
    </row>
    <row r="19" spans="2:30" ht="17.25" customHeight="1">
      <c r="B19" s="70"/>
      <c r="C19" s="74"/>
      <c r="D19" s="75"/>
      <c r="E19" s="75"/>
      <c r="F19" s="76"/>
      <c r="G19" s="60">
        <f>IF(G18=0,"",G18-G16)</f>
        <v>0.5</v>
      </c>
      <c r="H19" s="60">
        <f t="shared" ref="H19" si="29">IF(H18=0,"",H18-H16)</f>
        <v>1</v>
      </c>
      <c r="I19" s="60">
        <f t="shared" ref="I19" si="30">IF(I18=0,"",I18-I16)</f>
        <v>2.5</v>
      </c>
      <c r="J19" s="60">
        <f t="shared" ref="J19" si="31">IF(J18=0,"",J18-J16)</f>
        <v>0.5</v>
      </c>
      <c r="K19" s="60" t="str">
        <f t="shared" ref="K19" si="32">IF(K18=0,"",K18-K16)</f>
        <v/>
      </c>
      <c r="L19" s="60" t="str">
        <f t="shared" ref="L19" si="33">IF(L18=0,"",L18-L16)</f>
        <v/>
      </c>
      <c r="M19" s="60" t="str">
        <f t="shared" ref="M19" si="34">IF(M18=0,"",M18-M16)</f>
        <v/>
      </c>
      <c r="N19" s="60" t="str">
        <f t="shared" ref="N19" si="35">IF(N18=0,"",N18-N16)</f>
        <v/>
      </c>
      <c r="O19" s="78"/>
      <c r="P19" s="80"/>
      <c r="Q19" s="101"/>
      <c r="R19" s="102"/>
      <c r="S19" s="102"/>
      <c r="T19" s="102"/>
      <c r="U19" s="102"/>
      <c r="V19" s="103"/>
      <c r="Y19" s="45"/>
      <c r="Z19" s="37" t="s">
        <v>48</v>
      </c>
    </row>
    <row r="20" spans="2:30" ht="17.25" customHeight="1">
      <c r="B20" s="69">
        <v>7</v>
      </c>
      <c r="C20" s="71" t="s">
        <v>38</v>
      </c>
      <c r="D20" s="72"/>
      <c r="E20" s="72"/>
      <c r="F20" s="73"/>
      <c r="G20" s="58">
        <v>10</v>
      </c>
      <c r="H20" s="58">
        <v>12</v>
      </c>
      <c r="I20" s="58">
        <v>14</v>
      </c>
      <c r="J20" s="58">
        <v>14</v>
      </c>
      <c r="K20" s="58"/>
      <c r="L20" s="58"/>
      <c r="M20" s="58"/>
      <c r="N20" s="58"/>
      <c r="O20" s="77">
        <f t="shared" ref="O20" si="36">IFERROR(AVERAGEIF(G21:N21,"&lt;&gt;0"),0)</f>
        <v>2.125</v>
      </c>
      <c r="P20" s="79"/>
      <c r="Q20" s="101"/>
      <c r="R20" s="102"/>
      <c r="S20" s="102"/>
      <c r="T20" s="102"/>
      <c r="U20" s="102"/>
      <c r="V20" s="103"/>
      <c r="Y20" s="45"/>
    </row>
    <row r="21" spans="2:30" ht="17.25" customHeight="1">
      <c r="B21" s="70"/>
      <c r="C21" s="74"/>
      <c r="D21" s="75"/>
      <c r="E21" s="75"/>
      <c r="F21" s="76"/>
      <c r="G21" s="60">
        <f>IF(G20=0,"",G20-G18)</f>
        <v>2</v>
      </c>
      <c r="H21" s="60">
        <f t="shared" ref="H21:N21" si="37">IF(H20=0,"",H20-H18)</f>
        <v>2</v>
      </c>
      <c r="I21" s="60">
        <f t="shared" si="37"/>
        <v>2</v>
      </c>
      <c r="J21" s="60">
        <f t="shared" si="37"/>
        <v>2.5</v>
      </c>
      <c r="K21" s="60" t="str">
        <f t="shared" si="37"/>
        <v/>
      </c>
      <c r="L21" s="60" t="str">
        <f t="shared" si="37"/>
        <v/>
      </c>
      <c r="M21" s="60" t="str">
        <f t="shared" si="37"/>
        <v/>
      </c>
      <c r="N21" s="60" t="str">
        <f t="shared" si="37"/>
        <v/>
      </c>
      <c r="O21" s="78"/>
      <c r="P21" s="80"/>
      <c r="Q21" s="101"/>
      <c r="R21" s="102"/>
      <c r="S21" s="102"/>
      <c r="T21" s="102"/>
      <c r="U21" s="102"/>
      <c r="V21" s="103"/>
      <c r="Y21" s="45"/>
      <c r="Z21" s="46" t="s">
        <v>50</v>
      </c>
      <c r="AA21" s="46"/>
      <c r="AB21" s="35">
        <v>44</v>
      </c>
      <c r="AC21" s="46" t="s">
        <v>51</v>
      </c>
      <c r="AD21" s="46"/>
    </row>
    <row r="22" spans="2:30" ht="17.25" customHeight="1">
      <c r="B22" s="69">
        <v>8</v>
      </c>
      <c r="C22" s="71"/>
      <c r="D22" s="72"/>
      <c r="E22" s="72"/>
      <c r="F22" s="73"/>
      <c r="G22" s="58"/>
      <c r="H22" s="58"/>
      <c r="I22" s="58"/>
      <c r="J22" s="58"/>
      <c r="K22" s="58"/>
      <c r="L22" s="58"/>
      <c r="M22" s="58"/>
      <c r="N22" s="58"/>
      <c r="O22" s="77">
        <f t="shared" ref="O22" si="38">IFERROR(AVERAGEIF(G23:N23,"&lt;&gt;0"),0)</f>
        <v>0</v>
      </c>
      <c r="P22" s="79"/>
      <c r="Q22" s="101"/>
      <c r="R22" s="102"/>
      <c r="S22" s="102"/>
      <c r="T22" s="102"/>
      <c r="U22" s="102"/>
      <c r="V22" s="103"/>
      <c r="Y22" s="45"/>
      <c r="Z22" s="36" t="s">
        <v>52</v>
      </c>
      <c r="AB22" s="35">
        <v>1.1000000000000001</v>
      </c>
      <c r="AC22" s="46" t="s">
        <v>53</v>
      </c>
    </row>
    <row r="23" spans="2:30" ht="17.25" customHeight="1">
      <c r="B23" s="70"/>
      <c r="C23" s="74"/>
      <c r="D23" s="75"/>
      <c r="E23" s="75"/>
      <c r="F23" s="76"/>
      <c r="G23" s="60" t="str">
        <f>IF(G22=0,"",G22-G20)</f>
        <v/>
      </c>
      <c r="H23" s="60" t="str">
        <f t="shared" ref="H23" si="39">IF(H22=0,"",H22-H20)</f>
        <v/>
      </c>
      <c r="I23" s="60" t="str">
        <f t="shared" ref="I23" si="40">IF(I22=0,"",I22-I20)</f>
        <v/>
      </c>
      <c r="J23" s="60" t="str">
        <f t="shared" ref="J23" si="41">IF(J22=0,"",J22-J20)</f>
        <v/>
      </c>
      <c r="K23" s="60" t="str">
        <f t="shared" ref="K23" si="42">IF(K22=0,"",K22-K20)</f>
        <v/>
      </c>
      <c r="L23" s="60" t="str">
        <f t="shared" ref="L23" si="43">IF(L22=0,"",L22-L20)</f>
        <v/>
      </c>
      <c r="M23" s="60" t="str">
        <f t="shared" ref="M23" si="44">IF(M22=0,"",M22-M20)</f>
        <v/>
      </c>
      <c r="N23" s="60" t="str">
        <f t="shared" ref="N23" si="45">IF(N22=0,"",N22-N20)</f>
        <v/>
      </c>
      <c r="O23" s="78"/>
      <c r="P23" s="80"/>
      <c r="Q23" s="101"/>
      <c r="R23" s="102"/>
      <c r="S23" s="102"/>
      <c r="T23" s="102"/>
      <c r="U23" s="102"/>
      <c r="V23" s="103"/>
      <c r="Y23" s="45"/>
      <c r="Z23" s="36" t="s">
        <v>44</v>
      </c>
      <c r="AB23" s="35" t="s">
        <v>49</v>
      </c>
    </row>
    <row r="24" spans="2:30" ht="17.25" customHeight="1">
      <c r="B24" s="69">
        <v>9</v>
      </c>
      <c r="C24" s="71"/>
      <c r="D24" s="72"/>
      <c r="E24" s="72"/>
      <c r="F24" s="73"/>
      <c r="G24" s="58"/>
      <c r="H24" s="58"/>
      <c r="I24" s="58"/>
      <c r="J24" s="58"/>
      <c r="K24" s="58"/>
      <c r="L24" s="58"/>
      <c r="M24" s="58"/>
      <c r="N24" s="58"/>
      <c r="O24" s="77">
        <f t="shared" ref="O24" si="46">IFERROR(AVERAGEIF(G25:N25,"&lt;&gt;0"),0)</f>
        <v>0</v>
      </c>
      <c r="P24" s="79"/>
      <c r="Q24" s="101"/>
      <c r="R24" s="102"/>
      <c r="S24" s="102"/>
      <c r="T24" s="102"/>
      <c r="U24" s="102"/>
      <c r="V24" s="103"/>
      <c r="Y24" s="45"/>
      <c r="Z24" s="36" t="s">
        <v>47</v>
      </c>
      <c r="AB24" s="35">
        <v>1</v>
      </c>
    </row>
    <row r="25" spans="2:30" ht="17.25" customHeight="1">
      <c r="B25" s="70"/>
      <c r="C25" s="74"/>
      <c r="D25" s="75"/>
      <c r="E25" s="75"/>
      <c r="F25" s="76"/>
      <c r="G25" s="60" t="str">
        <f>IF(G24=0,"",G24-G22)</f>
        <v/>
      </c>
      <c r="H25" s="60" t="str">
        <f t="shared" ref="H25:N25" si="47">IF(H24=0,"",H24-H22)</f>
        <v/>
      </c>
      <c r="I25" s="60" t="str">
        <f t="shared" si="47"/>
        <v/>
      </c>
      <c r="J25" s="60" t="str">
        <f t="shared" si="47"/>
        <v/>
      </c>
      <c r="K25" s="60" t="str">
        <f t="shared" si="47"/>
        <v/>
      </c>
      <c r="L25" s="60" t="str">
        <f t="shared" si="47"/>
        <v/>
      </c>
      <c r="M25" s="60" t="str">
        <f t="shared" si="47"/>
        <v/>
      </c>
      <c r="N25" s="60" t="str">
        <f t="shared" si="47"/>
        <v/>
      </c>
      <c r="O25" s="78"/>
      <c r="P25" s="80"/>
      <c r="Q25" s="101"/>
      <c r="R25" s="102"/>
      <c r="S25" s="102"/>
      <c r="T25" s="102"/>
      <c r="U25" s="102"/>
      <c r="V25" s="103"/>
      <c r="Y25" s="45"/>
      <c r="Z25" s="37" t="s">
        <v>42</v>
      </c>
      <c r="AB25" s="59">
        <f>ROUNDUP(((AB21/AB22)*2)*AB24,0)</f>
        <v>80</v>
      </c>
      <c r="AC25" s="36" t="str">
        <f>AB23</f>
        <v>boxes</v>
      </c>
    </row>
    <row r="26" spans="2:30" ht="17.25" customHeight="1">
      <c r="B26" s="69">
        <v>10</v>
      </c>
      <c r="C26" s="71"/>
      <c r="D26" s="72"/>
      <c r="E26" s="72"/>
      <c r="F26" s="73"/>
      <c r="G26" s="58"/>
      <c r="H26" s="58"/>
      <c r="I26" s="58"/>
      <c r="J26" s="58"/>
      <c r="K26" s="58"/>
      <c r="L26" s="58"/>
      <c r="M26" s="58"/>
      <c r="N26" s="58"/>
      <c r="O26" s="77">
        <f t="shared" ref="O26" si="48">IFERROR(AVERAGEIF(G27:N27,"&lt;&gt;0"),0)</f>
        <v>0</v>
      </c>
      <c r="P26" s="79"/>
      <c r="Q26" s="101"/>
      <c r="R26" s="102"/>
      <c r="S26" s="102"/>
      <c r="T26" s="102"/>
      <c r="U26" s="102"/>
      <c r="V26" s="103"/>
    </row>
    <row r="27" spans="2:30" ht="17.25" customHeight="1">
      <c r="B27" s="70"/>
      <c r="C27" s="74"/>
      <c r="D27" s="75"/>
      <c r="E27" s="75"/>
      <c r="F27" s="76"/>
      <c r="G27" s="60" t="str">
        <f>IF(G26=0,"",G26-G24)</f>
        <v/>
      </c>
      <c r="H27" s="60" t="str">
        <f t="shared" ref="H27:N27" si="49">IF(H26=0,"",H26-H24)</f>
        <v/>
      </c>
      <c r="I27" s="60" t="str">
        <f t="shared" si="49"/>
        <v/>
      </c>
      <c r="J27" s="60" t="str">
        <f t="shared" si="49"/>
        <v/>
      </c>
      <c r="K27" s="60" t="str">
        <f t="shared" si="49"/>
        <v/>
      </c>
      <c r="L27" s="60" t="str">
        <f t="shared" si="49"/>
        <v/>
      </c>
      <c r="M27" s="60" t="str">
        <f t="shared" si="49"/>
        <v/>
      </c>
      <c r="N27" s="60" t="str">
        <f t="shared" si="49"/>
        <v/>
      </c>
      <c r="O27" s="78"/>
      <c r="P27" s="80"/>
      <c r="Q27" s="101"/>
      <c r="R27" s="102"/>
      <c r="S27" s="102"/>
      <c r="T27" s="102"/>
      <c r="U27" s="102"/>
      <c r="V27" s="103"/>
    </row>
    <row r="28" spans="2:30" ht="17.25" customHeight="1">
      <c r="B28" s="69">
        <v>11</v>
      </c>
      <c r="C28" s="71"/>
      <c r="D28" s="72"/>
      <c r="E28" s="72"/>
      <c r="F28" s="73"/>
      <c r="G28" s="58"/>
      <c r="H28" s="58"/>
      <c r="I28" s="58"/>
      <c r="J28" s="58"/>
      <c r="K28" s="58"/>
      <c r="L28" s="58"/>
      <c r="M28" s="58"/>
      <c r="N28" s="58"/>
      <c r="O28" s="77">
        <f t="shared" ref="O28" si="50">IFERROR(AVERAGEIF(G29:N29,"&lt;&gt;0"),0)</f>
        <v>0</v>
      </c>
      <c r="P28" s="79"/>
      <c r="Q28" s="101"/>
      <c r="R28" s="102"/>
      <c r="S28" s="102"/>
      <c r="T28" s="102"/>
      <c r="U28" s="102"/>
      <c r="V28" s="103"/>
      <c r="Y28" s="45"/>
      <c r="Z28" s="37" t="s">
        <v>56</v>
      </c>
    </row>
    <row r="29" spans="2:30" ht="17.25" customHeight="1">
      <c r="B29" s="70"/>
      <c r="C29" s="74"/>
      <c r="D29" s="75"/>
      <c r="E29" s="75"/>
      <c r="F29" s="76"/>
      <c r="G29" s="60" t="str">
        <f>IF(G28=0,"",G28-G22)</f>
        <v/>
      </c>
      <c r="H29" s="60" t="str">
        <f t="shared" ref="H29" si="51">IF(H28=0,"",H28-H22)</f>
        <v/>
      </c>
      <c r="I29" s="60" t="str">
        <f t="shared" ref="I29" si="52">IF(I28=0,"",I28-I22)</f>
        <v/>
      </c>
      <c r="J29" s="60" t="str">
        <f t="shared" ref="J29" si="53">IF(J28=0,"",J28-J22)</f>
        <v/>
      </c>
      <c r="K29" s="60" t="str">
        <f t="shared" ref="K29" si="54">IF(K28=0,"",K28-K22)</f>
        <v/>
      </c>
      <c r="L29" s="60" t="str">
        <f t="shared" ref="L29" si="55">IF(L28=0,"",L28-L22)</f>
        <v/>
      </c>
      <c r="M29" s="60" t="str">
        <f t="shared" ref="M29" si="56">IF(M28=0,"",M28-M22)</f>
        <v/>
      </c>
      <c r="N29" s="60" t="str">
        <f t="shared" ref="N29" si="57">IF(N28=0,"",N28-N22)</f>
        <v/>
      </c>
      <c r="O29" s="78"/>
      <c r="P29" s="80"/>
      <c r="Q29" s="101"/>
      <c r="R29" s="102"/>
      <c r="S29" s="102"/>
      <c r="T29" s="102"/>
      <c r="U29" s="102"/>
      <c r="V29" s="103"/>
      <c r="Y29" s="45"/>
    </row>
    <row r="30" spans="2:30" ht="17.25" customHeight="1">
      <c r="B30" s="69">
        <v>12</v>
      </c>
      <c r="C30" s="71"/>
      <c r="D30" s="72"/>
      <c r="E30" s="72"/>
      <c r="F30" s="73"/>
      <c r="G30" s="58"/>
      <c r="H30" s="58"/>
      <c r="I30" s="58"/>
      <c r="J30" s="58"/>
      <c r="K30" s="58"/>
      <c r="L30" s="58"/>
      <c r="M30" s="58"/>
      <c r="N30" s="58"/>
      <c r="O30" s="77">
        <f t="shared" ref="O30" si="58">IFERROR(AVERAGEIF(G31:N31,"&lt;&gt;0"),0)</f>
        <v>0</v>
      </c>
      <c r="P30" s="79"/>
      <c r="Q30" s="101"/>
      <c r="R30" s="102"/>
      <c r="S30" s="102"/>
      <c r="T30" s="102"/>
      <c r="U30" s="102"/>
      <c r="V30" s="103"/>
      <c r="Y30" s="45"/>
      <c r="Z30" s="46" t="s">
        <v>57</v>
      </c>
      <c r="AA30" s="46"/>
      <c r="AB30" s="35">
        <v>30</v>
      </c>
      <c r="AC30" s="46" t="s">
        <v>51</v>
      </c>
      <c r="AD30" s="46"/>
    </row>
    <row r="31" spans="2:30" ht="17.25" customHeight="1">
      <c r="B31" s="70"/>
      <c r="C31" s="74"/>
      <c r="D31" s="75"/>
      <c r="E31" s="75"/>
      <c r="F31" s="76"/>
      <c r="G31" s="60" t="str">
        <f>IF(G30=0,"",G30-G28)</f>
        <v/>
      </c>
      <c r="H31" s="60" t="str">
        <f t="shared" ref="H31" si="59">IF(H30=0,"",H30-H28)</f>
        <v/>
      </c>
      <c r="I31" s="60" t="str">
        <f t="shared" ref="I31" si="60">IF(I30=0,"",I30-I28)</f>
        <v/>
      </c>
      <c r="J31" s="60" t="str">
        <f t="shared" ref="J31" si="61">IF(J30=0,"",J30-J28)</f>
        <v/>
      </c>
      <c r="K31" s="60" t="str">
        <f t="shared" ref="K31" si="62">IF(K30=0,"",K30-K28)</f>
        <v/>
      </c>
      <c r="L31" s="60" t="str">
        <f t="shared" ref="L31" si="63">IF(L30=0,"",L30-L28)</f>
        <v/>
      </c>
      <c r="M31" s="60" t="str">
        <f t="shared" ref="M31" si="64">IF(M30=0,"",M30-M28)</f>
        <v/>
      </c>
      <c r="N31" s="60" t="str">
        <f t="shared" ref="N31" si="65">IF(N30=0,"",N30-N28)</f>
        <v/>
      </c>
      <c r="O31" s="78"/>
      <c r="P31" s="80"/>
      <c r="Q31" s="104"/>
      <c r="R31" s="105"/>
      <c r="S31" s="105"/>
      <c r="T31" s="105"/>
      <c r="U31" s="105"/>
      <c r="V31" s="106"/>
      <c r="Y31" s="45"/>
      <c r="Z31" s="36" t="s">
        <v>52</v>
      </c>
      <c r="AB31" s="35">
        <v>2.2000000000000002</v>
      </c>
      <c r="AC31" s="46" t="s">
        <v>53</v>
      </c>
    </row>
    <row r="32" spans="2:30" ht="28.5" customHeight="1" thickBot="1">
      <c r="B32" s="81" t="s">
        <v>23</v>
      </c>
      <c r="C32" s="82"/>
      <c r="D32" s="82"/>
      <c r="E32" s="82"/>
      <c r="F32" s="83"/>
      <c r="G32" s="61">
        <f>_xlfn.IFNA(SUM(G9)," ")+_xlfn.IFNA(SUM(G11)," ")+_xlfn.IFNA(SUM(G13)," ")+_xlfn.IFNA(SUM(G15)," ")+_xlfn.IFNA(SUM(G17)," ")+_xlfn.IFNA(SUM(G19)," ")+_xlfn.IFNA(SUM(G21)," ")+_xlfn.IFNA(SUM(G23)," ")+_xlfn.IFNA(SUM(G25)," ")+_xlfn.IFNA(SUM(G27)," ")+_xlfn.IFNA(SUM(G29)," ")+_xlfn.IFNA(SUM(G31)," ")</f>
        <v>10</v>
      </c>
      <c r="H32" s="61">
        <f t="shared" ref="H32:N32" si="66">_xlfn.IFNA(SUM(H9)," ")+_xlfn.IFNA(SUM(H11)," ")+_xlfn.IFNA(SUM(H13)," ")+_xlfn.IFNA(SUM(H15)," ")+_xlfn.IFNA(SUM(H17)," ")+_xlfn.IFNA(SUM(H19)," ")+_xlfn.IFNA(SUM(H21)," ")+_xlfn.IFNA(SUM(H23)," ")+_xlfn.IFNA(SUM(H25)," ")+_xlfn.IFNA(SUM(H27)," ")+_xlfn.IFNA(SUM(H29)," ")+_xlfn.IFNA(SUM(H31)," ")</f>
        <v>12</v>
      </c>
      <c r="I32" s="61">
        <f t="shared" si="66"/>
        <v>14</v>
      </c>
      <c r="J32" s="61">
        <f t="shared" si="66"/>
        <v>14</v>
      </c>
      <c r="K32" s="61">
        <f t="shared" si="66"/>
        <v>0</v>
      </c>
      <c r="L32" s="61">
        <f t="shared" si="66"/>
        <v>0</v>
      </c>
      <c r="M32" s="61">
        <f t="shared" si="66"/>
        <v>0</v>
      </c>
      <c r="N32" s="61">
        <f t="shared" si="66"/>
        <v>0</v>
      </c>
      <c r="O32" s="62">
        <f>SUM(O8:O31)</f>
        <v>12.5</v>
      </c>
      <c r="P32" s="63"/>
      <c r="Q32" s="64" t="s">
        <v>6</v>
      </c>
      <c r="R32" s="64" t="s">
        <v>15</v>
      </c>
      <c r="S32" s="64" t="s">
        <v>16</v>
      </c>
      <c r="T32" s="65" t="s">
        <v>4</v>
      </c>
      <c r="U32" s="66" t="s">
        <v>5</v>
      </c>
      <c r="V32" s="67">
        <v>1</v>
      </c>
      <c r="Y32" s="45"/>
      <c r="Z32" s="36" t="s">
        <v>44</v>
      </c>
      <c r="AB32" s="35" t="s">
        <v>60</v>
      </c>
    </row>
    <row r="33" spans="7:30">
      <c r="Y33" s="45"/>
      <c r="Z33" s="36" t="s">
        <v>47</v>
      </c>
      <c r="AB33" s="35">
        <v>1</v>
      </c>
    </row>
    <row r="34" spans="7:30" ht="21.75" customHeight="1">
      <c r="G34" s="68"/>
      <c r="Y34" s="45"/>
      <c r="Z34" s="37" t="s">
        <v>42</v>
      </c>
      <c r="AB34" s="59">
        <f>ROUNDUP(((AB30/AB31)*AB33),0)</f>
        <v>14</v>
      </c>
      <c r="AC34" s="36" t="str">
        <f>AB32</f>
        <v>crates</v>
      </c>
    </row>
    <row r="35" spans="7:30" ht="17.25" customHeight="1"/>
    <row r="36" spans="7:30" ht="17.25" customHeight="1"/>
    <row r="37" spans="7:30" ht="17.25" customHeight="1"/>
    <row r="38" spans="7:30" ht="17.25" customHeight="1">
      <c r="Y38" s="45"/>
      <c r="Z38" s="37" t="s">
        <v>58</v>
      </c>
    </row>
    <row r="39" spans="7:30" ht="17.25" customHeight="1">
      <c r="Y39" s="45"/>
    </row>
    <row r="40" spans="7:30" ht="17.25" customHeight="1">
      <c r="Y40" s="45"/>
      <c r="Z40" s="46" t="s">
        <v>57</v>
      </c>
      <c r="AA40" s="46"/>
      <c r="AB40" s="35">
        <v>30</v>
      </c>
      <c r="AC40" s="46" t="s">
        <v>51</v>
      </c>
      <c r="AD40" s="46"/>
    </row>
    <row r="41" spans="7:30" ht="17.25" customHeight="1">
      <c r="Y41" s="45"/>
      <c r="Z41" s="36" t="s">
        <v>52</v>
      </c>
      <c r="AB41" s="35">
        <v>2.2000000000000002</v>
      </c>
      <c r="AC41" s="46" t="s">
        <v>53</v>
      </c>
    </row>
    <row r="42" spans="7:30" ht="17.25" customHeight="1">
      <c r="Y42" s="45"/>
      <c r="Z42" s="36" t="s">
        <v>44</v>
      </c>
      <c r="AB42" s="35" t="s">
        <v>59</v>
      </c>
    </row>
    <row r="43" spans="7:30" ht="17.25" customHeight="1">
      <c r="Y43" s="45"/>
      <c r="Z43" s="36" t="s">
        <v>47</v>
      </c>
      <c r="AB43" s="35">
        <v>1</v>
      </c>
    </row>
    <row r="44" spans="7:30" ht="17.25" customHeight="1">
      <c r="Y44" s="45"/>
      <c r="Z44" s="36" t="s">
        <v>43</v>
      </c>
      <c r="AB44" s="35">
        <v>6</v>
      </c>
    </row>
    <row r="45" spans="7:30" ht="17.25" customHeight="1">
      <c r="Y45" s="45"/>
      <c r="Z45" s="37" t="s">
        <v>42</v>
      </c>
      <c r="AB45" s="59">
        <f>ROUNDUP(((AB40/(AB44*AB41))+1)*AB43,0)</f>
        <v>4</v>
      </c>
      <c r="AC45" s="36" t="str">
        <f>AB42</f>
        <v>pouches</v>
      </c>
    </row>
    <row r="46" spans="7:30" ht="17.25" customHeight="1"/>
    <row r="47" spans="7:30" ht="17.25" customHeight="1"/>
    <row r="48" spans="7:30" ht="17.25" customHeight="1"/>
    <row r="49" s="36" customFormat="1" ht="17.25" customHeight="1"/>
  </sheetData>
  <sheetProtection algorithmName="SHA-512" hashValue="n8lj0mgq4qcx4PjKC20lItjFwK4MpEP2byX+/SBSuutrkarP5iww+giPZVdusPy2pLPbo0Fr2vVMvrRvz7uMnQ==" saltValue="8v00FGVdnbdFO8pionX5Hw==" spinCount="100000" sheet="1" objects="1" scenarios="1" selectLockedCells="1" selectUnlockedCells="1"/>
  <mergeCells count="63">
    <mergeCell ref="P28:P29"/>
    <mergeCell ref="P30:P31"/>
    <mergeCell ref="O22:O23"/>
    <mergeCell ref="O28:O29"/>
    <mergeCell ref="O30:O31"/>
    <mergeCell ref="B16:B17"/>
    <mergeCell ref="P20:P21"/>
    <mergeCell ref="P22:P23"/>
    <mergeCell ref="C30:F31"/>
    <mergeCell ref="O8:O9"/>
    <mergeCell ref="P8:P9"/>
    <mergeCell ref="O18:O19"/>
    <mergeCell ref="O20:O21"/>
    <mergeCell ref="C20:F21"/>
    <mergeCell ref="C22:F23"/>
    <mergeCell ref="C28:F29"/>
    <mergeCell ref="P10:P11"/>
    <mergeCell ref="P12:P13"/>
    <mergeCell ref="P14:P15"/>
    <mergeCell ref="P16:P17"/>
    <mergeCell ref="P18:P19"/>
    <mergeCell ref="B6:B7"/>
    <mergeCell ref="B8:B9"/>
    <mergeCell ref="B10:B11"/>
    <mergeCell ref="B12:B13"/>
    <mergeCell ref="B14:B15"/>
    <mergeCell ref="B18:B19"/>
    <mergeCell ref="B28:B29"/>
    <mergeCell ref="B30:B31"/>
    <mergeCell ref="B20:B21"/>
    <mergeCell ref="B22:B23"/>
    <mergeCell ref="O26:O27"/>
    <mergeCell ref="P26:P27"/>
    <mergeCell ref="C6:F7"/>
    <mergeCell ref="G6:N6"/>
    <mergeCell ref="O6:O7"/>
    <mergeCell ref="P6:P7"/>
    <mergeCell ref="C18:F19"/>
    <mergeCell ref="O10:O11"/>
    <mergeCell ref="O12:O13"/>
    <mergeCell ref="O14:O15"/>
    <mergeCell ref="O16:O17"/>
    <mergeCell ref="C8:F9"/>
    <mergeCell ref="C10:F11"/>
    <mergeCell ref="C12:F13"/>
    <mergeCell ref="C14:F15"/>
    <mergeCell ref="C16:F17"/>
    <mergeCell ref="F5:N5"/>
    <mergeCell ref="U3:V3"/>
    <mergeCell ref="Q6:V31"/>
    <mergeCell ref="C4:N4"/>
    <mergeCell ref="B32:F32"/>
    <mergeCell ref="C2:E3"/>
    <mergeCell ref="G2:S3"/>
    <mergeCell ref="R5:T5"/>
    <mergeCell ref="R4:T4"/>
    <mergeCell ref="D5:E5"/>
    <mergeCell ref="B24:B25"/>
    <mergeCell ref="C24:F25"/>
    <mergeCell ref="O24:O25"/>
    <mergeCell ref="P24:P25"/>
    <mergeCell ref="B26:B27"/>
    <mergeCell ref="C26:F27"/>
  </mergeCells>
  <pageMargins left="0.25" right="0.25" top="0.75" bottom="0.75" header="0.3" footer="0.3"/>
  <pageSetup paperSize="5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5ADC-1DF8-4936-A655-43A1D72933E6}">
  <sheetPr>
    <pageSetUpPr fitToPage="1"/>
  </sheetPr>
  <dimension ref="A1:AD49"/>
  <sheetViews>
    <sheetView showGridLines="0" showRowColHeaders="0" zoomScale="70" zoomScaleNormal="70" workbookViewId="0">
      <selection activeCell="S43" sqref="S43"/>
    </sheetView>
  </sheetViews>
  <sheetFormatPr defaultRowHeight="15"/>
  <cols>
    <col min="1" max="1" width="2.85546875" style="1" customWidth="1"/>
    <col min="2" max="2" width="7.85546875" style="1" customWidth="1"/>
    <col min="3" max="3" width="12" style="1" customWidth="1"/>
    <col min="4" max="4" width="11" style="1" customWidth="1"/>
    <col min="5" max="6" width="9.140625" style="1"/>
    <col min="7" max="14" width="6.85546875" style="1" customWidth="1"/>
    <col min="15" max="15" width="15.42578125" style="1" customWidth="1"/>
    <col min="16" max="16" width="15.85546875" style="1" customWidth="1"/>
    <col min="17" max="19" width="11.7109375" style="1" customWidth="1"/>
    <col min="20" max="20" width="9.140625" style="1"/>
    <col min="21" max="21" width="11.28515625" style="1" customWidth="1"/>
    <col min="22" max="22" width="15" style="1" customWidth="1"/>
    <col min="23" max="23" width="3.28515625" style="1" customWidth="1"/>
    <col min="24" max="26" width="9.140625" style="1"/>
    <col min="27" max="27" width="12.42578125" style="1" customWidth="1"/>
    <col min="28" max="16384" width="9.140625" style="1"/>
  </cols>
  <sheetData>
    <row r="1" spans="1:30" ht="15.75" thickBot="1">
      <c r="Z1" s="23" t="s">
        <v>39</v>
      </c>
    </row>
    <row r="2" spans="1:30" ht="23.25" customHeight="1">
      <c r="A2" s="2"/>
      <c r="B2" s="3"/>
      <c r="C2" s="156" t="s">
        <v>29</v>
      </c>
      <c r="D2" s="156"/>
      <c r="E2" s="156"/>
      <c r="F2" s="4"/>
      <c r="G2" s="158" t="s">
        <v>21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4"/>
      <c r="U2" s="4"/>
      <c r="V2" s="5"/>
      <c r="X2" s="6"/>
      <c r="Y2" s="6"/>
      <c r="AA2" s="6"/>
    </row>
    <row r="3" spans="1:30" ht="21.75" customHeight="1">
      <c r="A3" s="2"/>
      <c r="B3" s="7"/>
      <c r="C3" s="157"/>
      <c r="D3" s="157"/>
      <c r="E3" s="157"/>
      <c r="F3" s="2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8" t="s">
        <v>0</v>
      </c>
      <c r="U3" s="160"/>
      <c r="V3" s="161"/>
      <c r="Y3" s="22"/>
      <c r="Z3" s="23" t="s">
        <v>46</v>
      </c>
    </row>
    <row r="4" spans="1:30" s="9" customFormat="1" ht="21" customHeight="1">
      <c r="B4" s="20" t="s">
        <v>9</v>
      </c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  <c r="O4" s="10" t="s">
        <v>8</v>
      </c>
      <c r="P4" s="26"/>
      <c r="Q4" s="19" t="s">
        <v>3</v>
      </c>
      <c r="R4" s="165"/>
      <c r="S4" s="165"/>
      <c r="T4" s="165"/>
      <c r="U4" s="18" t="s">
        <v>13</v>
      </c>
      <c r="V4" s="29"/>
      <c r="Y4" s="17"/>
    </row>
    <row r="5" spans="1:30" s="9" customFormat="1" ht="21" customHeight="1">
      <c r="B5" s="20" t="s">
        <v>10</v>
      </c>
      <c r="C5" s="26"/>
      <c r="D5" s="166" t="s">
        <v>1</v>
      </c>
      <c r="E5" s="166"/>
      <c r="F5" s="162"/>
      <c r="G5" s="163"/>
      <c r="H5" s="163"/>
      <c r="I5" s="163"/>
      <c r="J5" s="163"/>
      <c r="K5" s="163"/>
      <c r="L5" s="163"/>
      <c r="M5" s="163"/>
      <c r="N5" s="164"/>
      <c r="O5" s="10" t="s">
        <v>2</v>
      </c>
      <c r="P5" s="27"/>
      <c r="Q5" s="10" t="s">
        <v>14</v>
      </c>
      <c r="R5" s="165"/>
      <c r="S5" s="165"/>
      <c r="T5" s="165"/>
      <c r="U5" s="18" t="s">
        <v>7</v>
      </c>
      <c r="V5" s="28"/>
      <c r="Y5" s="17"/>
      <c r="Z5" s="9" t="s">
        <v>40</v>
      </c>
      <c r="AB5" s="35">
        <f>COUNTA(C8:F31)</f>
        <v>0</v>
      </c>
    </row>
    <row r="6" spans="1:30" ht="18" customHeight="1">
      <c r="B6" s="133" t="s">
        <v>17</v>
      </c>
      <c r="C6" s="135" t="s">
        <v>22</v>
      </c>
      <c r="D6" s="136"/>
      <c r="E6" s="136"/>
      <c r="F6" s="137"/>
      <c r="G6" s="141" t="s">
        <v>18</v>
      </c>
      <c r="H6" s="141"/>
      <c r="I6" s="141"/>
      <c r="J6" s="141"/>
      <c r="K6" s="141"/>
      <c r="L6" s="141"/>
      <c r="M6" s="141"/>
      <c r="N6" s="142"/>
      <c r="O6" s="143" t="s">
        <v>19</v>
      </c>
      <c r="P6" s="145" t="s">
        <v>20</v>
      </c>
      <c r="Q6" s="147"/>
      <c r="R6" s="148"/>
      <c r="S6" s="148"/>
      <c r="T6" s="148"/>
      <c r="U6" s="148"/>
      <c r="V6" s="149"/>
      <c r="Y6" s="22"/>
      <c r="Z6" s="1" t="s">
        <v>43</v>
      </c>
      <c r="AB6" s="31"/>
      <c r="AD6" s="1" t="s">
        <v>41</v>
      </c>
    </row>
    <row r="7" spans="1:30" ht="18" customHeight="1">
      <c r="B7" s="134"/>
      <c r="C7" s="138"/>
      <c r="D7" s="139"/>
      <c r="E7" s="139"/>
      <c r="F7" s="140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25">
        <v>6</v>
      </c>
      <c r="M7" s="25">
        <v>7</v>
      </c>
      <c r="N7" s="25">
        <v>8</v>
      </c>
      <c r="O7" s="144"/>
      <c r="P7" s="146"/>
      <c r="Q7" s="150"/>
      <c r="R7" s="151"/>
      <c r="S7" s="151"/>
      <c r="T7" s="151"/>
      <c r="U7" s="151"/>
      <c r="V7" s="152"/>
      <c r="Y7" s="22"/>
      <c r="Z7" s="1" t="s">
        <v>44</v>
      </c>
      <c r="AB7" s="31"/>
    </row>
    <row r="8" spans="1:30" ht="17.25" customHeight="1">
      <c r="B8" s="118">
        <v>1</v>
      </c>
      <c r="C8" s="120"/>
      <c r="D8" s="121"/>
      <c r="E8" s="121"/>
      <c r="F8" s="121"/>
      <c r="G8" s="32"/>
      <c r="H8" s="32"/>
      <c r="I8" s="32"/>
      <c r="J8" s="32"/>
      <c r="K8" s="32"/>
      <c r="L8" s="32"/>
      <c r="M8" s="32"/>
      <c r="N8" s="32"/>
      <c r="O8" s="126">
        <f t="shared" ref="O8:O16" si="0">IFERROR(AVERAGEIF(G9:N9,"&lt;&gt;0"),0)</f>
        <v>0</v>
      </c>
      <c r="P8" s="128"/>
      <c r="Q8" s="150"/>
      <c r="R8" s="151"/>
      <c r="S8" s="151"/>
      <c r="T8" s="151"/>
      <c r="U8" s="151"/>
      <c r="V8" s="152"/>
      <c r="Y8" s="22"/>
      <c r="Z8" s="23" t="s">
        <v>42</v>
      </c>
      <c r="AB8" s="24">
        <f>ROUNDUP((AB6*AB5),0)</f>
        <v>0</v>
      </c>
      <c r="AC8" s="1">
        <f>AB7</f>
        <v>0</v>
      </c>
    </row>
    <row r="9" spans="1:30" ht="17.25" customHeight="1">
      <c r="B9" s="119"/>
      <c r="C9" s="123"/>
      <c r="D9" s="124"/>
      <c r="E9" s="124"/>
      <c r="F9" s="125"/>
      <c r="G9" s="11" t="str">
        <f>IF(G8=0,"",G8)</f>
        <v/>
      </c>
      <c r="H9" s="11" t="str">
        <f t="shared" ref="H9:N9" si="1">IF(H8=0,"",H8)</f>
        <v/>
      </c>
      <c r="I9" s="11" t="str">
        <f t="shared" si="1"/>
        <v/>
      </c>
      <c r="J9" s="11" t="str">
        <f t="shared" si="1"/>
        <v/>
      </c>
      <c r="K9" s="11" t="str">
        <f t="shared" si="1"/>
        <v/>
      </c>
      <c r="L9" s="11" t="str">
        <f t="shared" si="1"/>
        <v/>
      </c>
      <c r="M9" s="11" t="str">
        <f t="shared" si="1"/>
        <v/>
      </c>
      <c r="N9" s="11" t="str">
        <f t="shared" si="1"/>
        <v/>
      </c>
      <c r="O9" s="127"/>
      <c r="P9" s="129"/>
      <c r="Q9" s="150"/>
      <c r="R9" s="151"/>
      <c r="S9" s="151"/>
      <c r="T9" s="151"/>
      <c r="U9" s="151"/>
      <c r="V9" s="152"/>
    </row>
    <row r="10" spans="1:30" ht="17.25" customHeight="1">
      <c r="B10" s="118">
        <v>2</v>
      </c>
      <c r="C10" s="120"/>
      <c r="D10" s="121"/>
      <c r="E10" s="121"/>
      <c r="F10" s="122"/>
      <c r="G10" s="32"/>
      <c r="H10" s="32"/>
      <c r="I10" s="32"/>
      <c r="J10" s="32"/>
      <c r="K10" s="32"/>
      <c r="L10" s="32"/>
      <c r="M10" s="32"/>
      <c r="N10" s="32"/>
      <c r="O10" s="126">
        <f t="shared" si="0"/>
        <v>0</v>
      </c>
      <c r="P10" s="128"/>
      <c r="Q10" s="150"/>
      <c r="R10" s="151"/>
      <c r="S10" s="151"/>
      <c r="T10" s="151"/>
      <c r="U10" s="151"/>
      <c r="V10" s="152"/>
    </row>
    <row r="11" spans="1:30" ht="17.25" customHeight="1">
      <c r="B11" s="119"/>
      <c r="C11" s="123"/>
      <c r="D11" s="124"/>
      <c r="E11" s="124"/>
      <c r="F11" s="125"/>
      <c r="G11" s="11" t="str">
        <f>IF(G10=0,"",G10-G8)</f>
        <v/>
      </c>
      <c r="H11" s="11" t="str">
        <f t="shared" ref="H11:N11" si="2">IF(H10=0,"",H10-H8)</f>
        <v/>
      </c>
      <c r="I11" s="11" t="str">
        <f t="shared" si="2"/>
        <v/>
      </c>
      <c r="J11" s="11" t="str">
        <f t="shared" si="2"/>
        <v/>
      </c>
      <c r="K11" s="11" t="str">
        <f t="shared" si="2"/>
        <v/>
      </c>
      <c r="L11" s="11" t="str">
        <f t="shared" si="2"/>
        <v/>
      </c>
      <c r="M11" s="11" t="str">
        <f t="shared" si="2"/>
        <v/>
      </c>
      <c r="N11" s="11" t="str">
        <f t="shared" si="2"/>
        <v/>
      </c>
      <c r="O11" s="127"/>
      <c r="P11" s="129"/>
      <c r="Q11" s="150"/>
      <c r="R11" s="151"/>
      <c r="S11" s="151"/>
      <c r="T11" s="151"/>
      <c r="U11" s="151"/>
      <c r="V11" s="152"/>
      <c r="Y11" s="22"/>
      <c r="Z11" s="23" t="s">
        <v>55</v>
      </c>
    </row>
    <row r="12" spans="1:30" ht="17.25" customHeight="1">
      <c r="B12" s="118">
        <v>3</v>
      </c>
      <c r="C12" s="120"/>
      <c r="D12" s="121"/>
      <c r="E12" s="121"/>
      <c r="F12" s="122"/>
      <c r="G12" s="32"/>
      <c r="H12" s="32"/>
      <c r="I12" s="32"/>
      <c r="J12" s="32"/>
      <c r="K12" s="32"/>
      <c r="L12" s="32"/>
      <c r="M12" s="32"/>
      <c r="N12" s="32"/>
      <c r="O12" s="126">
        <f t="shared" si="0"/>
        <v>0</v>
      </c>
      <c r="P12" s="128"/>
      <c r="Q12" s="150"/>
      <c r="R12" s="151"/>
      <c r="S12" s="151"/>
      <c r="T12" s="151"/>
      <c r="U12" s="151"/>
      <c r="V12" s="152"/>
      <c r="Y12" s="22"/>
    </row>
    <row r="13" spans="1:30" ht="17.25" customHeight="1">
      <c r="B13" s="119"/>
      <c r="C13" s="123"/>
      <c r="D13" s="124"/>
      <c r="E13" s="124"/>
      <c r="F13" s="125"/>
      <c r="G13" s="11" t="str">
        <f>IF(G12=0,"",G12-G10)</f>
        <v/>
      </c>
      <c r="H13" s="11" t="str">
        <f t="shared" ref="H13:N13" si="3">IF(H12=0,"",H12-H10)</f>
        <v/>
      </c>
      <c r="I13" s="11" t="str">
        <f t="shared" si="3"/>
        <v/>
      </c>
      <c r="J13" s="11" t="str">
        <f t="shared" si="3"/>
        <v/>
      </c>
      <c r="K13" s="11" t="str">
        <f t="shared" si="3"/>
        <v/>
      </c>
      <c r="L13" s="11" t="str">
        <f t="shared" si="3"/>
        <v/>
      </c>
      <c r="M13" s="11" t="str">
        <f t="shared" si="3"/>
        <v/>
      </c>
      <c r="N13" s="11" t="str">
        <f t="shared" si="3"/>
        <v/>
      </c>
      <c r="O13" s="127"/>
      <c r="P13" s="129"/>
      <c r="Q13" s="150"/>
      <c r="R13" s="151"/>
      <c r="S13" s="151"/>
      <c r="T13" s="151"/>
      <c r="U13" s="151"/>
      <c r="V13" s="152"/>
      <c r="Y13" s="22"/>
      <c r="Z13" s="1" t="s">
        <v>43</v>
      </c>
      <c r="AB13" s="30"/>
      <c r="AD13" s="1" t="s">
        <v>54</v>
      </c>
    </row>
    <row r="14" spans="1:30" ht="17.25" customHeight="1">
      <c r="B14" s="118">
        <v>4</v>
      </c>
      <c r="C14" s="120"/>
      <c r="D14" s="121"/>
      <c r="E14" s="121"/>
      <c r="F14" s="122"/>
      <c r="G14" s="32"/>
      <c r="H14" s="32"/>
      <c r="I14" s="32"/>
      <c r="J14" s="32"/>
      <c r="K14" s="32"/>
      <c r="L14" s="32"/>
      <c r="M14" s="32"/>
      <c r="N14" s="32"/>
      <c r="O14" s="126">
        <f t="shared" si="0"/>
        <v>0</v>
      </c>
      <c r="P14" s="128"/>
      <c r="Q14" s="150"/>
      <c r="R14" s="151"/>
      <c r="S14" s="151"/>
      <c r="T14" s="151"/>
      <c r="U14" s="151"/>
      <c r="V14" s="152"/>
      <c r="Y14" s="22"/>
      <c r="Z14" s="1" t="s">
        <v>44</v>
      </c>
      <c r="AB14" s="30"/>
    </row>
    <row r="15" spans="1:30" ht="17.25" customHeight="1">
      <c r="B15" s="119"/>
      <c r="C15" s="123"/>
      <c r="D15" s="124"/>
      <c r="E15" s="124"/>
      <c r="F15" s="125"/>
      <c r="G15" s="11" t="str">
        <f>IF(G14=0,"",G14-G12)</f>
        <v/>
      </c>
      <c r="H15" s="11" t="str">
        <f t="shared" ref="H15:N15" si="4">IF(H14=0,"",H14-H12)</f>
        <v/>
      </c>
      <c r="I15" s="11" t="str">
        <f t="shared" si="4"/>
        <v/>
      </c>
      <c r="J15" s="11" t="str">
        <f t="shared" si="4"/>
        <v/>
      </c>
      <c r="K15" s="11" t="str">
        <f t="shared" si="4"/>
        <v/>
      </c>
      <c r="L15" s="11" t="str">
        <f t="shared" si="4"/>
        <v/>
      </c>
      <c r="M15" s="11" t="str">
        <f t="shared" si="4"/>
        <v/>
      </c>
      <c r="N15" s="11" t="str">
        <f t="shared" si="4"/>
        <v/>
      </c>
      <c r="O15" s="127"/>
      <c r="P15" s="129"/>
      <c r="Q15" s="150"/>
      <c r="R15" s="151"/>
      <c r="S15" s="151"/>
      <c r="T15" s="151"/>
      <c r="U15" s="151"/>
      <c r="V15" s="152"/>
      <c r="Y15" s="22"/>
      <c r="Z15" s="1" t="s">
        <v>47</v>
      </c>
      <c r="AB15" s="30"/>
    </row>
    <row r="16" spans="1:30" ht="17.25" customHeight="1">
      <c r="B16" s="118">
        <v>5</v>
      </c>
      <c r="C16" s="120"/>
      <c r="D16" s="121"/>
      <c r="E16" s="121"/>
      <c r="F16" s="122"/>
      <c r="G16" s="32"/>
      <c r="H16" s="32"/>
      <c r="I16" s="32"/>
      <c r="J16" s="32"/>
      <c r="K16" s="32"/>
      <c r="L16" s="32"/>
      <c r="M16" s="32"/>
      <c r="N16" s="32"/>
      <c r="O16" s="126">
        <f t="shared" si="0"/>
        <v>0</v>
      </c>
      <c r="P16" s="128"/>
      <c r="Q16" s="150"/>
      <c r="R16" s="151"/>
      <c r="S16" s="151"/>
      <c r="T16" s="151"/>
      <c r="U16" s="151"/>
      <c r="V16" s="152"/>
      <c r="Y16" s="22"/>
      <c r="Z16" s="23" t="s">
        <v>42</v>
      </c>
      <c r="AB16" s="24">
        <f>ROUNDUP((AB15*AB13),0)</f>
        <v>0</v>
      </c>
      <c r="AC16" s="1">
        <f>AB14</f>
        <v>0</v>
      </c>
    </row>
    <row r="17" spans="2:30" ht="17.25" customHeight="1">
      <c r="B17" s="119"/>
      <c r="C17" s="123"/>
      <c r="D17" s="124"/>
      <c r="E17" s="124"/>
      <c r="F17" s="125"/>
      <c r="G17" s="11" t="str">
        <f>IF(G16=0,"",G16-G14)</f>
        <v/>
      </c>
      <c r="H17" s="11" t="str">
        <f t="shared" ref="H17:I17" si="5">IF(H16=0,"",H16-H14)</f>
        <v/>
      </c>
      <c r="I17" s="11" t="str">
        <f t="shared" si="5"/>
        <v/>
      </c>
      <c r="J17" s="11" t="str">
        <f>IF(J16=0,"",J16-J14)</f>
        <v/>
      </c>
      <c r="K17" s="11" t="str">
        <f t="shared" ref="K17:N17" si="6">IF(K16=0,"",K16-K14)</f>
        <v/>
      </c>
      <c r="L17" s="11" t="str">
        <f t="shared" si="6"/>
        <v/>
      </c>
      <c r="M17" s="11" t="str">
        <f t="shared" si="6"/>
        <v/>
      </c>
      <c r="N17" s="11" t="str">
        <f t="shared" si="6"/>
        <v/>
      </c>
      <c r="O17" s="127"/>
      <c r="P17" s="129"/>
      <c r="Q17" s="150"/>
      <c r="R17" s="151"/>
      <c r="S17" s="151"/>
      <c r="T17" s="151"/>
      <c r="U17" s="151"/>
      <c r="V17" s="152"/>
      <c r="Y17" s="2"/>
    </row>
    <row r="18" spans="2:30" ht="17.25" customHeight="1">
      <c r="B18" s="118">
        <v>6</v>
      </c>
      <c r="C18" s="120"/>
      <c r="D18" s="121"/>
      <c r="E18" s="121"/>
      <c r="F18" s="122"/>
      <c r="G18" s="32"/>
      <c r="H18" s="32"/>
      <c r="I18" s="32"/>
      <c r="J18" s="32"/>
      <c r="K18" s="32"/>
      <c r="L18" s="32"/>
      <c r="M18" s="32"/>
      <c r="N18" s="32"/>
      <c r="O18" s="126">
        <f>IFERROR(AVERAGEIF(G19:N19,"&lt;&gt;0"),0)</f>
        <v>0</v>
      </c>
      <c r="P18" s="128"/>
      <c r="Q18" s="150"/>
      <c r="R18" s="151"/>
      <c r="S18" s="151"/>
      <c r="T18" s="151"/>
      <c r="U18" s="151"/>
      <c r="V18" s="152"/>
      <c r="Y18" s="2"/>
    </row>
    <row r="19" spans="2:30" ht="17.25" customHeight="1">
      <c r="B19" s="119"/>
      <c r="C19" s="123"/>
      <c r="D19" s="124"/>
      <c r="E19" s="124"/>
      <c r="F19" s="125"/>
      <c r="G19" s="11" t="str">
        <f>IF(G18=0,"",G18-G16)</f>
        <v/>
      </c>
      <c r="H19" s="11" t="str">
        <f t="shared" ref="H19:N19" si="7">IF(H18=0,"",H18-H16)</f>
        <v/>
      </c>
      <c r="I19" s="11" t="str">
        <f t="shared" si="7"/>
        <v/>
      </c>
      <c r="J19" s="11" t="str">
        <f t="shared" si="7"/>
        <v/>
      </c>
      <c r="K19" s="11" t="str">
        <f t="shared" si="7"/>
        <v/>
      </c>
      <c r="L19" s="11" t="str">
        <f t="shared" si="7"/>
        <v/>
      </c>
      <c r="M19" s="11" t="str">
        <f t="shared" si="7"/>
        <v/>
      </c>
      <c r="N19" s="11" t="str">
        <f t="shared" si="7"/>
        <v/>
      </c>
      <c r="O19" s="127"/>
      <c r="P19" s="129"/>
      <c r="Q19" s="150"/>
      <c r="R19" s="151"/>
      <c r="S19" s="151"/>
      <c r="T19" s="151"/>
      <c r="U19" s="151"/>
      <c r="V19" s="152"/>
      <c r="Y19" s="22"/>
      <c r="Z19" s="23" t="s">
        <v>48</v>
      </c>
    </row>
    <row r="20" spans="2:30" ht="17.25" customHeight="1">
      <c r="B20" s="118">
        <v>7</v>
      </c>
      <c r="C20" s="120"/>
      <c r="D20" s="121"/>
      <c r="E20" s="121"/>
      <c r="F20" s="122"/>
      <c r="G20" s="32"/>
      <c r="H20" s="32"/>
      <c r="I20" s="32"/>
      <c r="J20" s="32"/>
      <c r="K20" s="32"/>
      <c r="L20" s="32"/>
      <c r="M20" s="32"/>
      <c r="N20" s="32"/>
      <c r="O20" s="126">
        <f t="shared" ref="O20" si="8">IFERROR(AVERAGEIF(G21:N21,"&lt;&gt;0"),0)</f>
        <v>0</v>
      </c>
      <c r="P20" s="128"/>
      <c r="Q20" s="150"/>
      <c r="R20" s="151"/>
      <c r="S20" s="151"/>
      <c r="T20" s="151"/>
      <c r="U20" s="151"/>
      <c r="V20" s="152"/>
      <c r="Y20" s="22"/>
    </row>
    <row r="21" spans="2:30" ht="17.25" customHeight="1">
      <c r="B21" s="119"/>
      <c r="C21" s="123"/>
      <c r="D21" s="124"/>
      <c r="E21" s="124"/>
      <c r="F21" s="125"/>
      <c r="G21" s="11" t="str">
        <f>IF(G20=0,"",G20-G18)</f>
        <v/>
      </c>
      <c r="H21" s="11" t="str">
        <f t="shared" ref="H21:N21" si="9">IF(H20=0,"",H20-H18)</f>
        <v/>
      </c>
      <c r="I21" s="11" t="str">
        <f t="shared" si="9"/>
        <v/>
      </c>
      <c r="J21" s="11" t="str">
        <f t="shared" si="9"/>
        <v/>
      </c>
      <c r="K21" s="11" t="str">
        <f t="shared" si="9"/>
        <v/>
      </c>
      <c r="L21" s="11" t="str">
        <f t="shared" si="9"/>
        <v/>
      </c>
      <c r="M21" s="11" t="str">
        <f t="shared" si="9"/>
        <v/>
      </c>
      <c r="N21" s="11" t="str">
        <f t="shared" si="9"/>
        <v/>
      </c>
      <c r="O21" s="127"/>
      <c r="P21" s="129"/>
      <c r="Q21" s="150"/>
      <c r="R21" s="151"/>
      <c r="S21" s="151"/>
      <c r="T21" s="151"/>
      <c r="U21" s="151"/>
      <c r="V21" s="152"/>
      <c r="Y21" s="22"/>
      <c r="Z21" s="9" t="s">
        <v>50</v>
      </c>
      <c r="AA21" s="9"/>
      <c r="AB21" s="30"/>
      <c r="AC21" s="9" t="s">
        <v>51</v>
      </c>
      <c r="AD21" s="9"/>
    </row>
    <row r="22" spans="2:30" ht="17.25" customHeight="1">
      <c r="B22" s="118">
        <v>8</v>
      </c>
      <c r="C22" s="120"/>
      <c r="D22" s="121"/>
      <c r="E22" s="121"/>
      <c r="F22" s="122"/>
      <c r="G22" s="32"/>
      <c r="H22" s="32"/>
      <c r="I22" s="32"/>
      <c r="J22" s="32"/>
      <c r="K22" s="32"/>
      <c r="L22" s="32"/>
      <c r="M22" s="32"/>
      <c r="N22" s="32"/>
      <c r="O22" s="126">
        <f t="shared" ref="O22" si="10">IFERROR(AVERAGEIF(G23:N23,"&lt;&gt;0"),0)</f>
        <v>0</v>
      </c>
      <c r="P22" s="128"/>
      <c r="Q22" s="150"/>
      <c r="R22" s="151"/>
      <c r="S22" s="151"/>
      <c r="T22" s="151"/>
      <c r="U22" s="151"/>
      <c r="V22" s="152"/>
      <c r="Y22" s="22"/>
      <c r="Z22" s="1" t="s">
        <v>52</v>
      </c>
      <c r="AB22" s="30"/>
      <c r="AC22" s="9" t="s">
        <v>53</v>
      </c>
    </row>
    <row r="23" spans="2:30" ht="17.25" customHeight="1">
      <c r="B23" s="119"/>
      <c r="C23" s="123"/>
      <c r="D23" s="124"/>
      <c r="E23" s="124"/>
      <c r="F23" s="125"/>
      <c r="G23" s="11" t="str">
        <f>IF(G22=0,"",G22-G20)</f>
        <v/>
      </c>
      <c r="H23" s="11" t="str">
        <f t="shared" ref="H23:N23" si="11">IF(H22=0,"",H22-H20)</f>
        <v/>
      </c>
      <c r="I23" s="11" t="str">
        <f t="shared" si="11"/>
        <v/>
      </c>
      <c r="J23" s="11" t="str">
        <f t="shared" si="11"/>
        <v/>
      </c>
      <c r="K23" s="11" t="str">
        <f t="shared" si="11"/>
        <v/>
      </c>
      <c r="L23" s="11" t="str">
        <f t="shared" si="11"/>
        <v/>
      </c>
      <c r="M23" s="11" t="str">
        <f t="shared" si="11"/>
        <v/>
      </c>
      <c r="N23" s="11" t="str">
        <f t="shared" si="11"/>
        <v/>
      </c>
      <c r="O23" s="127"/>
      <c r="P23" s="129"/>
      <c r="Q23" s="150"/>
      <c r="R23" s="151"/>
      <c r="S23" s="151"/>
      <c r="T23" s="151"/>
      <c r="U23" s="151"/>
      <c r="V23" s="152"/>
      <c r="Y23" s="22"/>
      <c r="Z23" s="1" t="s">
        <v>44</v>
      </c>
      <c r="AB23" s="30"/>
    </row>
    <row r="24" spans="2:30" ht="17.25" customHeight="1">
      <c r="B24" s="118">
        <v>9</v>
      </c>
      <c r="C24" s="120"/>
      <c r="D24" s="121"/>
      <c r="E24" s="121"/>
      <c r="F24" s="122"/>
      <c r="G24" s="32"/>
      <c r="H24" s="32"/>
      <c r="I24" s="32"/>
      <c r="J24" s="32"/>
      <c r="K24" s="32"/>
      <c r="L24" s="32"/>
      <c r="M24" s="32"/>
      <c r="N24" s="32"/>
      <c r="O24" s="126">
        <f t="shared" ref="O24" si="12">IFERROR(AVERAGEIF(G25:N25,"&lt;&gt;0"),0)</f>
        <v>0</v>
      </c>
      <c r="P24" s="128"/>
      <c r="Q24" s="150"/>
      <c r="R24" s="151"/>
      <c r="S24" s="151"/>
      <c r="T24" s="151"/>
      <c r="U24" s="151"/>
      <c r="V24" s="152"/>
      <c r="Y24" s="22"/>
      <c r="Z24" s="1" t="s">
        <v>47</v>
      </c>
      <c r="AB24" s="30"/>
    </row>
    <row r="25" spans="2:30" ht="17.25" customHeight="1">
      <c r="B25" s="119"/>
      <c r="C25" s="123"/>
      <c r="D25" s="124"/>
      <c r="E25" s="124"/>
      <c r="F25" s="125"/>
      <c r="G25" s="11" t="str">
        <f>IF(G24=0,"",G24-G22)</f>
        <v/>
      </c>
      <c r="H25" s="11" t="str">
        <f t="shared" ref="H25:N25" si="13">IF(H24=0,"",H24-H22)</f>
        <v/>
      </c>
      <c r="I25" s="11" t="str">
        <f t="shared" si="13"/>
        <v/>
      </c>
      <c r="J25" s="11" t="str">
        <f t="shared" si="13"/>
        <v/>
      </c>
      <c r="K25" s="11" t="str">
        <f t="shared" si="13"/>
        <v/>
      </c>
      <c r="L25" s="11" t="str">
        <f t="shared" si="13"/>
        <v/>
      </c>
      <c r="M25" s="11" t="str">
        <f t="shared" si="13"/>
        <v/>
      </c>
      <c r="N25" s="11" t="str">
        <f t="shared" si="13"/>
        <v/>
      </c>
      <c r="O25" s="127"/>
      <c r="P25" s="129"/>
      <c r="Q25" s="150"/>
      <c r="R25" s="151"/>
      <c r="S25" s="151"/>
      <c r="T25" s="151"/>
      <c r="U25" s="151"/>
      <c r="V25" s="152"/>
      <c r="Y25" s="22"/>
      <c r="Z25" s="23" t="s">
        <v>42</v>
      </c>
      <c r="AB25" s="24" t="e">
        <f>ROUNDUP(((AB21/AB22)*2)*AB24,0)</f>
        <v>#DIV/0!</v>
      </c>
      <c r="AC25" s="1">
        <f>AB23</f>
        <v>0</v>
      </c>
    </row>
    <row r="26" spans="2:30" ht="17.25" customHeight="1">
      <c r="B26" s="118">
        <v>10</v>
      </c>
      <c r="C26" s="120"/>
      <c r="D26" s="121"/>
      <c r="E26" s="121"/>
      <c r="F26" s="122"/>
      <c r="G26" s="32"/>
      <c r="H26" s="32"/>
      <c r="I26" s="32"/>
      <c r="J26" s="32"/>
      <c r="K26" s="32"/>
      <c r="L26" s="32"/>
      <c r="M26" s="32"/>
      <c r="N26" s="32"/>
      <c r="O26" s="126">
        <f t="shared" ref="O26" si="14">IFERROR(AVERAGEIF(G27:N27,"&lt;&gt;0"),0)</f>
        <v>0</v>
      </c>
      <c r="P26" s="128"/>
      <c r="Q26" s="150"/>
      <c r="R26" s="151"/>
      <c r="S26" s="151"/>
      <c r="T26" s="151"/>
      <c r="U26" s="151"/>
      <c r="V26" s="152"/>
    </row>
    <row r="27" spans="2:30" ht="17.25" customHeight="1">
      <c r="B27" s="119"/>
      <c r="C27" s="123"/>
      <c r="D27" s="124"/>
      <c r="E27" s="124"/>
      <c r="F27" s="125"/>
      <c r="G27" s="11" t="str">
        <f>IF(G26=0,"",G26-G24)</f>
        <v/>
      </c>
      <c r="H27" s="11" t="str">
        <f t="shared" ref="H27:N27" si="15">IF(H26=0,"",H26-H24)</f>
        <v/>
      </c>
      <c r="I27" s="11" t="str">
        <f t="shared" si="15"/>
        <v/>
      </c>
      <c r="J27" s="11" t="str">
        <f t="shared" si="15"/>
        <v/>
      </c>
      <c r="K27" s="11" t="str">
        <f t="shared" si="15"/>
        <v/>
      </c>
      <c r="L27" s="11" t="str">
        <f t="shared" si="15"/>
        <v/>
      </c>
      <c r="M27" s="11" t="str">
        <f t="shared" si="15"/>
        <v/>
      </c>
      <c r="N27" s="11" t="str">
        <f t="shared" si="15"/>
        <v/>
      </c>
      <c r="O27" s="127"/>
      <c r="P27" s="129"/>
      <c r="Q27" s="150"/>
      <c r="R27" s="151"/>
      <c r="S27" s="151"/>
      <c r="T27" s="151"/>
      <c r="U27" s="151"/>
      <c r="V27" s="152"/>
    </row>
    <row r="28" spans="2:30" ht="17.25" customHeight="1">
      <c r="B28" s="118">
        <v>11</v>
      </c>
      <c r="C28" s="120"/>
      <c r="D28" s="121"/>
      <c r="E28" s="121"/>
      <c r="F28" s="122"/>
      <c r="G28" s="32"/>
      <c r="H28" s="32"/>
      <c r="I28" s="32"/>
      <c r="J28" s="32"/>
      <c r="K28" s="32"/>
      <c r="L28" s="32"/>
      <c r="M28" s="32"/>
      <c r="N28" s="32"/>
      <c r="O28" s="126">
        <f t="shared" ref="O28" si="16">IFERROR(AVERAGEIF(G29:N29,"&lt;&gt;0"),0)</f>
        <v>0</v>
      </c>
      <c r="P28" s="128"/>
      <c r="Q28" s="150"/>
      <c r="R28" s="151"/>
      <c r="S28" s="151"/>
      <c r="T28" s="151"/>
      <c r="U28" s="151"/>
      <c r="V28" s="152"/>
      <c r="Y28" s="22"/>
      <c r="Z28" s="23" t="s">
        <v>56</v>
      </c>
    </row>
    <row r="29" spans="2:30" ht="17.25" customHeight="1">
      <c r="B29" s="119"/>
      <c r="C29" s="123"/>
      <c r="D29" s="124"/>
      <c r="E29" s="124"/>
      <c r="F29" s="125"/>
      <c r="G29" s="11" t="str">
        <f>IF(G28=0,"",G28-G22)</f>
        <v/>
      </c>
      <c r="H29" s="11" t="str">
        <f t="shared" ref="H29:N29" si="17">IF(H28=0,"",H28-H22)</f>
        <v/>
      </c>
      <c r="I29" s="11" t="str">
        <f t="shared" si="17"/>
        <v/>
      </c>
      <c r="J29" s="11" t="str">
        <f t="shared" si="17"/>
        <v/>
      </c>
      <c r="K29" s="11" t="str">
        <f t="shared" si="17"/>
        <v/>
      </c>
      <c r="L29" s="11" t="str">
        <f t="shared" si="17"/>
        <v/>
      </c>
      <c r="M29" s="11" t="str">
        <f t="shared" si="17"/>
        <v/>
      </c>
      <c r="N29" s="11" t="str">
        <f t="shared" si="17"/>
        <v/>
      </c>
      <c r="O29" s="127"/>
      <c r="P29" s="129"/>
      <c r="Q29" s="150"/>
      <c r="R29" s="151"/>
      <c r="S29" s="151"/>
      <c r="T29" s="151"/>
      <c r="U29" s="151"/>
      <c r="V29" s="152"/>
      <c r="Y29" s="22"/>
    </row>
    <row r="30" spans="2:30" ht="17.25" customHeight="1">
      <c r="B30" s="118">
        <v>12</v>
      </c>
      <c r="C30" s="120"/>
      <c r="D30" s="121"/>
      <c r="E30" s="121"/>
      <c r="F30" s="122"/>
      <c r="G30" s="32"/>
      <c r="H30" s="32"/>
      <c r="I30" s="32"/>
      <c r="J30" s="32"/>
      <c r="K30" s="32"/>
      <c r="L30" s="32"/>
      <c r="M30" s="32"/>
      <c r="N30" s="32"/>
      <c r="O30" s="126">
        <f t="shared" ref="O30" si="18">IFERROR(AVERAGEIF(G31:N31,"&lt;&gt;0"),0)</f>
        <v>0</v>
      </c>
      <c r="P30" s="128"/>
      <c r="Q30" s="150"/>
      <c r="R30" s="151"/>
      <c r="S30" s="151"/>
      <c r="T30" s="151"/>
      <c r="U30" s="151"/>
      <c r="V30" s="152"/>
      <c r="Y30" s="22"/>
      <c r="Z30" s="9" t="s">
        <v>57</v>
      </c>
      <c r="AA30" s="9"/>
      <c r="AB30" s="30"/>
      <c r="AC30" s="9" t="s">
        <v>51</v>
      </c>
      <c r="AD30" s="9"/>
    </row>
    <row r="31" spans="2:30" ht="17.25" customHeight="1">
      <c r="B31" s="119"/>
      <c r="C31" s="123"/>
      <c r="D31" s="124"/>
      <c r="E31" s="124"/>
      <c r="F31" s="125"/>
      <c r="G31" s="11" t="str">
        <f>IF(G30=0,"",G30-G28)</f>
        <v/>
      </c>
      <c r="H31" s="11" t="str">
        <f t="shared" ref="H31:N31" si="19">IF(H30=0,"",H30-H28)</f>
        <v/>
      </c>
      <c r="I31" s="11" t="str">
        <f t="shared" si="19"/>
        <v/>
      </c>
      <c r="J31" s="11" t="str">
        <f t="shared" si="19"/>
        <v/>
      </c>
      <c r="K31" s="11" t="str">
        <f t="shared" si="19"/>
        <v/>
      </c>
      <c r="L31" s="11" t="str">
        <f t="shared" si="19"/>
        <v/>
      </c>
      <c r="M31" s="11" t="str">
        <f t="shared" si="19"/>
        <v/>
      </c>
      <c r="N31" s="11" t="str">
        <f t="shared" si="19"/>
        <v/>
      </c>
      <c r="O31" s="127"/>
      <c r="P31" s="129"/>
      <c r="Q31" s="153"/>
      <c r="R31" s="154"/>
      <c r="S31" s="154"/>
      <c r="T31" s="154"/>
      <c r="U31" s="154"/>
      <c r="V31" s="155"/>
      <c r="Y31" s="22"/>
      <c r="Z31" s="1" t="s">
        <v>52</v>
      </c>
      <c r="AB31" s="30"/>
      <c r="AC31" s="9" t="s">
        <v>53</v>
      </c>
    </row>
    <row r="32" spans="2:30" ht="28.5" customHeight="1" thickBot="1">
      <c r="B32" s="130" t="s">
        <v>23</v>
      </c>
      <c r="C32" s="131"/>
      <c r="D32" s="131"/>
      <c r="E32" s="131"/>
      <c r="F32" s="132"/>
      <c r="G32" s="12">
        <f>_xlfn.IFNA(SUM(G9)," ")+_xlfn.IFNA(SUM(G11)," ")+_xlfn.IFNA(SUM(G13)," ")+_xlfn.IFNA(SUM(G15)," ")+_xlfn.IFNA(SUM(G17)," ")+_xlfn.IFNA(SUM(G19)," ")+_xlfn.IFNA(SUM(G21)," ")+_xlfn.IFNA(SUM(G23)," ")+_xlfn.IFNA(SUM(G25)," ")+_xlfn.IFNA(SUM(G27)," ")+_xlfn.IFNA(SUM(G29)," ")+_xlfn.IFNA(SUM(G31)," ")</f>
        <v>0</v>
      </c>
      <c r="H32" s="12">
        <f t="shared" ref="H32:N32" si="20">_xlfn.IFNA(SUM(H9)," ")+_xlfn.IFNA(SUM(H11)," ")+_xlfn.IFNA(SUM(H13)," ")+_xlfn.IFNA(SUM(H15)," ")+_xlfn.IFNA(SUM(H17)," ")+_xlfn.IFNA(SUM(H19)," ")+_xlfn.IFNA(SUM(H21)," ")+_xlfn.IFNA(SUM(H23)," ")+_xlfn.IFNA(SUM(H25)," ")+_xlfn.IFNA(SUM(H27)," ")+_xlfn.IFNA(SUM(H29)," ")+_xlfn.IFNA(SUM(H31)," ")</f>
        <v>0</v>
      </c>
      <c r="I32" s="12">
        <f t="shared" si="20"/>
        <v>0</v>
      </c>
      <c r="J32" s="12">
        <f t="shared" si="20"/>
        <v>0</v>
      </c>
      <c r="K32" s="12">
        <f t="shared" si="20"/>
        <v>0</v>
      </c>
      <c r="L32" s="12">
        <f t="shared" si="20"/>
        <v>0</v>
      </c>
      <c r="M32" s="12">
        <f t="shared" si="20"/>
        <v>0</v>
      </c>
      <c r="N32" s="12">
        <f t="shared" si="20"/>
        <v>0</v>
      </c>
      <c r="O32" s="21">
        <f>SUM(O8:O31)</f>
        <v>0</v>
      </c>
      <c r="P32" s="13"/>
      <c r="Q32" s="14" t="s">
        <v>6</v>
      </c>
      <c r="R32" s="14" t="s">
        <v>15</v>
      </c>
      <c r="S32" s="14" t="s">
        <v>16</v>
      </c>
      <c r="T32" s="15" t="s">
        <v>4</v>
      </c>
      <c r="U32" s="33" t="s">
        <v>5</v>
      </c>
      <c r="V32" s="34">
        <v>1</v>
      </c>
      <c r="Y32" s="22"/>
      <c r="Z32" s="1" t="s">
        <v>44</v>
      </c>
      <c r="AB32" s="30"/>
    </row>
    <row r="33" spans="7:30">
      <c r="Y33" s="22"/>
      <c r="Z33" s="1" t="s">
        <v>47</v>
      </c>
      <c r="AB33" s="30"/>
    </row>
    <row r="34" spans="7:30" ht="21.75" customHeight="1">
      <c r="G34" s="16"/>
      <c r="Y34" s="22"/>
      <c r="Z34" s="23" t="s">
        <v>42</v>
      </c>
      <c r="AB34" s="24" t="e">
        <f>ROUNDUP(((AB30/AB31)*AB33),0)</f>
        <v>#DIV/0!</v>
      </c>
      <c r="AC34" s="1">
        <f>AB32</f>
        <v>0</v>
      </c>
    </row>
    <row r="35" spans="7:30" ht="17.25" customHeight="1"/>
    <row r="36" spans="7:30" ht="17.25" customHeight="1"/>
    <row r="37" spans="7:30" ht="17.25" customHeight="1"/>
    <row r="38" spans="7:30" ht="17.25" customHeight="1">
      <c r="Y38" s="22"/>
      <c r="Z38" s="23" t="s">
        <v>58</v>
      </c>
    </row>
    <row r="39" spans="7:30" ht="17.25" customHeight="1">
      <c r="Y39" s="22"/>
    </row>
    <row r="40" spans="7:30" ht="17.25" customHeight="1">
      <c r="Y40" s="22"/>
      <c r="Z40" s="9" t="s">
        <v>57</v>
      </c>
      <c r="AA40" s="9"/>
      <c r="AB40" s="30"/>
      <c r="AC40" s="9" t="s">
        <v>51</v>
      </c>
      <c r="AD40" s="9"/>
    </row>
    <row r="41" spans="7:30" ht="17.25" customHeight="1">
      <c r="Y41" s="22"/>
      <c r="Z41" s="1" t="s">
        <v>52</v>
      </c>
      <c r="AB41" s="30"/>
      <c r="AC41" s="9" t="s">
        <v>53</v>
      </c>
    </row>
    <row r="42" spans="7:30" ht="17.25" customHeight="1">
      <c r="Y42" s="22"/>
      <c r="Z42" s="1" t="s">
        <v>44</v>
      </c>
      <c r="AB42" s="30"/>
    </row>
    <row r="43" spans="7:30" ht="17.25" customHeight="1">
      <c r="Y43" s="22"/>
      <c r="Z43" s="1" t="s">
        <v>47</v>
      </c>
      <c r="AB43" s="30"/>
    </row>
    <row r="44" spans="7:30" ht="17.25" customHeight="1">
      <c r="Y44" s="22"/>
      <c r="Z44" s="1" t="s">
        <v>43</v>
      </c>
      <c r="AB44" s="30"/>
    </row>
    <row r="45" spans="7:30" ht="17.25" customHeight="1">
      <c r="Y45" s="22"/>
      <c r="Z45" s="23" t="s">
        <v>42</v>
      </c>
      <c r="AB45" s="24" t="e">
        <f>ROUNDUP(((AB40/(AB44*AB41))+1)*AB43,0)</f>
        <v>#DIV/0!</v>
      </c>
      <c r="AC45" s="1">
        <f>AB42</f>
        <v>0</v>
      </c>
    </row>
    <row r="46" spans="7:30" ht="17.25" customHeight="1"/>
    <row r="47" spans="7:30" ht="17.25" customHeight="1"/>
    <row r="48" spans="7:30" ht="17.25" customHeight="1"/>
    <row r="49" s="1" customFormat="1" ht="17.25" customHeight="1"/>
  </sheetData>
  <sheetProtection algorithmName="SHA-512" hashValue="OMkAXT/o93haB89mTgb5P6wAyrTpNHv/nKbsZgHTLJdT2b4ucdGn6+SR9CEQu+XxMgKL4L8lbDn2bh4yY3xAVg==" saltValue="zIPtDu0ZwIlD4Ts/89P9PQ==" spinCount="100000" sheet="1" objects="1" scenarios="1"/>
  <mergeCells count="63">
    <mergeCell ref="D5:E5"/>
    <mergeCell ref="F5:N5"/>
    <mergeCell ref="R5:T5"/>
    <mergeCell ref="C2:E3"/>
    <mergeCell ref="G2:S3"/>
    <mergeCell ref="U3:V3"/>
    <mergeCell ref="C4:N4"/>
    <mergeCell ref="R4:T4"/>
    <mergeCell ref="Q6:V31"/>
    <mergeCell ref="B8:B9"/>
    <mergeCell ref="C8:F9"/>
    <mergeCell ref="O8:O9"/>
    <mergeCell ref="P8:P9"/>
    <mergeCell ref="B6:B7"/>
    <mergeCell ref="C6:F7"/>
    <mergeCell ref="G6:N6"/>
    <mergeCell ref="O6:O7"/>
    <mergeCell ref="P6:P7"/>
    <mergeCell ref="B10:B11"/>
    <mergeCell ref="C10:F11"/>
    <mergeCell ref="O10:O11"/>
    <mergeCell ref="P10:P11"/>
    <mergeCell ref="B12:B13"/>
    <mergeCell ref="C12:F13"/>
    <mergeCell ref="O12:O13"/>
    <mergeCell ref="P12:P13"/>
    <mergeCell ref="B14:B15"/>
    <mergeCell ref="C14:F15"/>
    <mergeCell ref="O14:O15"/>
    <mergeCell ref="P14:P15"/>
    <mergeCell ref="B16:B17"/>
    <mergeCell ref="C16:F17"/>
    <mergeCell ref="O16:O17"/>
    <mergeCell ref="P16:P17"/>
    <mergeCell ref="B18:B19"/>
    <mergeCell ref="C18:F19"/>
    <mergeCell ref="O18:O19"/>
    <mergeCell ref="P18:P19"/>
    <mergeCell ref="B20:B21"/>
    <mergeCell ref="C20:F21"/>
    <mergeCell ref="O20:O21"/>
    <mergeCell ref="P20:P21"/>
    <mergeCell ref="B22:B23"/>
    <mergeCell ref="C22:F23"/>
    <mergeCell ref="O22:O23"/>
    <mergeCell ref="P22:P23"/>
    <mergeCell ref="B24:B25"/>
    <mergeCell ref="C24:F25"/>
    <mergeCell ref="O24:O25"/>
    <mergeCell ref="P24:P25"/>
    <mergeCell ref="B26:B27"/>
    <mergeCell ref="C26:F27"/>
    <mergeCell ref="O26:O27"/>
    <mergeCell ref="P26:P27"/>
    <mergeCell ref="B28:B29"/>
    <mergeCell ref="C28:F29"/>
    <mergeCell ref="O28:O29"/>
    <mergeCell ref="P28:P29"/>
    <mergeCell ref="B30:B31"/>
    <mergeCell ref="C30:F31"/>
    <mergeCell ref="O30:O31"/>
    <mergeCell ref="P30:P31"/>
    <mergeCell ref="B32:F32"/>
  </mergeCells>
  <pageMargins left="0.25" right="0.25" top="0.75" bottom="0.75" header="0.3" footer="0.3"/>
  <pageSetup paperSize="5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D90C-ABFE-4F6C-9869-2402868FBC2B}">
  <dimension ref="B3:C27"/>
  <sheetViews>
    <sheetView showGridLines="0" showRowColHeaders="0" zoomScale="115" zoomScaleNormal="115" workbookViewId="0">
      <selection activeCell="B6" sqref="B6"/>
    </sheetView>
  </sheetViews>
  <sheetFormatPr defaultRowHeight="15"/>
  <sheetData>
    <row r="3" spans="2:2">
      <c r="B3" t="s">
        <v>24</v>
      </c>
    </row>
    <row r="7" spans="2:2">
      <c r="B7" t="s">
        <v>26</v>
      </c>
    </row>
    <row r="11" spans="2:2">
      <c r="B11" t="s">
        <v>25</v>
      </c>
    </row>
    <row r="15" spans="2:2">
      <c r="B15" t="s">
        <v>27</v>
      </c>
    </row>
    <row r="22" spans="2:3">
      <c r="B22" t="s">
        <v>28</v>
      </c>
    </row>
    <row r="26" spans="2:3">
      <c r="B26" t="s">
        <v>35</v>
      </c>
    </row>
    <row r="27" spans="2:3">
      <c r="C27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Worksheet (INSTRUCTIONS)</vt:lpstr>
      <vt:lpstr>Worksheet (EXAMPLE)</vt:lpstr>
      <vt:lpstr>Worksheet</vt:lpstr>
      <vt:lpstr>Icons</vt:lpstr>
      <vt:lpstr>Worksheet!Print_Area</vt:lpstr>
      <vt:lpstr>'Worksheet (EXAMPLE)'!Print_Area</vt:lpstr>
      <vt:lpstr>'Worksheet (INSTRUCTIONS)'!Print_Area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Work Template</dc:title>
  <dc:subject>Standard Work</dc:subject>
  <dc:creator>PSG</dc:creator>
  <cp:lastModifiedBy>Edgar Anaya</cp:lastModifiedBy>
  <cp:lastPrinted>2022-11-13T04:54:30Z</cp:lastPrinted>
  <dcterms:created xsi:type="dcterms:W3CDTF">2015-01-10T18:05:38Z</dcterms:created>
  <dcterms:modified xsi:type="dcterms:W3CDTF">2022-11-13T17:03:59Z</dcterms:modified>
</cp:coreProperties>
</file>