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8b563f3a22d05c/Pathstone/All Book and Training Program/Toolbox/4.2 Tools Value Steam/2 Value added/"/>
    </mc:Choice>
  </mc:AlternateContent>
  <xr:revisionPtr revIDLastSave="80" documentId="8_{2AB9B07A-BFC8-47B2-90D1-2FA6008C53C6}" xr6:coauthVersionLast="47" xr6:coauthVersionMax="47" xr10:uidLastSave="{2FA32F53-B5FC-44CD-A221-03A701427B20}"/>
  <bookViews>
    <workbookView xWindow="-108" yWindow="-108" windowWidth="23256" windowHeight="12720" activeTab="1" xr2:uid="{00000000-000D-0000-FFFF-FFFF00000000}"/>
  </bookViews>
  <sheets>
    <sheet name="VA (1 Obs)" sheetId="3" r:id="rId1"/>
    <sheet name="VA (6 Obs)" sheetId="4" r:id="rId2"/>
    <sheet name="VA (1 Obs) Example" sheetId="5" r:id="rId3"/>
    <sheet name="VA (6 Obs) Example" sheetId="7" r:id="rId4"/>
  </sheets>
  <externalReferences>
    <externalReference r:id="rId5"/>
  </externalReferences>
  <definedNames>
    <definedName name="_xlnm.Print_Area" localSheetId="1">'VA (6 Obs)'!$A$1:$AD$55</definedName>
    <definedName name="_xlnm.Print_Area" localSheetId="3">'VA (6 Obs) Example'!$A$1:$AD$55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7" l="1"/>
  <c r="T37" i="7"/>
  <c r="P37" i="7"/>
  <c r="L37" i="7"/>
  <c r="R35" i="7"/>
  <c r="Q35" i="7"/>
  <c r="P35" i="7"/>
  <c r="O35" i="7"/>
  <c r="N35" i="7"/>
  <c r="R34" i="7"/>
  <c r="Q34" i="7"/>
  <c r="P34" i="7"/>
  <c r="O34" i="7"/>
  <c r="N34" i="7"/>
  <c r="W33" i="7"/>
  <c r="K33" i="7"/>
  <c r="X33" i="7" s="1"/>
  <c r="X32" i="7"/>
  <c r="W32" i="7"/>
  <c r="K32" i="7"/>
  <c r="W31" i="7"/>
  <c r="K31" i="7"/>
  <c r="X31" i="7" s="1"/>
  <c r="W30" i="7"/>
  <c r="K30" i="7"/>
  <c r="X30" i="7" s="1"/>
  <c r="X29" i="7"/>
  <c r="W29" i="7"/>
  <c r="K29" i="7"/>
  <c r="W28" i="7"/>
  <c r="K28" i="7"/>
  <c r="X28" i="7" s="1"/>
  <c r="W27" i="7"/>
  <c r="K27" i="7"/>
  <c r="X27" i="7" s="1"/>
  <c r="W26" i="7"/>
  <c r="K26" i="7"/>
  <c r="X26" i="7" s="1"/>
  <c r="X25" i="7"/>
  <c r="W25" i="7"/>
  <c r="K25" i="7"/>
  <c r="X24" i="7"/>
  <c r="W24" i="7"/>
  <c r="K24" i="7"/>
  <c r="W23" i="7"/>
  <c r="K23" i="7"/>
  <c r="X23" i="7" s="1"/>
  <c r="W22" i="7"/>
  <c r="K22" i="7"/>
  <c r="X22" i="7" s="1"/>
  <c r="X21" i="7"/>
  <c r="W21" i="7"/>
  <c r="K21" i="7"/>
  <c r="W20" i="7"/>
  <c r="K20" i="7"/>
  <c r="X20" i="7" s="1"/>
  <c r="W19" i="7"/>
  <c r="K19" i="7"/>
  <c r="X19" i="7" s="1"/>
  <c r="W18" i="7"/>
  <c r="K18" i="7"/>
  <c r="X18" i="7" s="1"/>
  <c r="W17" i="7"/>
  <c r="X17" i="7" s="1"/>
  <c r="K17" i="7"/>
  <c r="W16" i="7"/>
  <c r="X16" i="7" s="1"/>
  <c r="K16" i="7"/>
  <c r="W15" i="7"/>
  <c r="K15" i="7"/>
  <c r="X15" i="7" s="1"/>
  <c r="W14" i="7"/>
  <c r="K14" i="7"/>
  <c r="X14" i="7" s="1"/>
  <c r="X13" i="7"/>
  <c r="W13" i="7"/>
  <c r="K13" i="7"/>
  <c r="L38" i="7" s="1"/>
  <c r="W12" i="7"/>
  <c r="K12" i="7"/>
  <c r="X12" i="7" s="1"/>
  <c r="W11" i="7"/>
  <c r="K11" i="7"/>
  <c r="X11" i="7" s="1"/>
  <c r="W10" i="7"/>
  <c r="K10" i="7"/>
  <c r="X10" i="7" s="1"/>
  <c r="W9" i="7"/>
  <c r="X9" i="7" s="1"/>
  <c r="K9" i="7"/>
  <c r="P40" i="7" s="1"/>
  <c r="J8" i="7"/>
  <c r="I8" i="7"/>
  <c r="H8" i="7"/>
  <c r="G8" i="7"/>
  <c r="F8" i="7"/>
  <c r="E8" i="7"/>
  <c r="I43" i="5"/>
  <c r="M43" i="5" s="1"/>
  <c r="M44" i="5" s="1"/>
  <c r="E43" i="5"/>
  <c r="M42" i="5"/>
  <c r="I42" i="5"/>
  <c r="E42" i="5"/>
  <c r="M41" i="5"/>
  <c r="I41" i="5"/>
  <c r="E41" i="5"/>
  <c r="K39" i="5"/>
  <c r="J39" i="5"/>
  <c r="I39" i="5"/>
  <c r="H39" i="5"/>
  <c r="G39" i="5"/>
  <c r="K38" i="5"/>
  <c r="J38" i="5"/>
  <c r="I38" i="5"/>
  <c r="H38" i="5"/>
  <c r="G38" i="5"/>
  <c r="Q37" i="5"/>
  <c r="P37" i="5"/>
  <c r="Q36" i="5"/>
  <c r="P36" i="5"/>
  <c r="Q35" i="5"/>
  <c r="P35" i="5"/>
  <c r="Q34" i="5"/>
  <c r="P34" i="5"/>
  <c r="Q33" i="5"/>
  <c r="P33" i="5"/>
  <c r="Q32" i="5"/>
  <c r="P32" i="5"/>
  <c r="Q31" i="5"/>
  <c r="P31" i="5"/>
  <c r="Q30" i="5"/>
  <c r="P30" i="5"/>
  <c r="Q29" i="5"/>
  <c r="P29" i="5"/>
  <c r="Q28" i="5"/>
  <c r="P28" i="5"/>
  <c r="Q27" i="5"/>
  <c r="P27" i="5"/>
  <c r="Q26" i="5"/>
  <c r="P26" i="5"/>
  <c r="Q25" i="5"/>
  <c r="P25" i="5"/>
  <c r="Q24" i="5"/>
  <c r="P24" i="5"/>
  <c r="Q23" i="5"/>
  <c r="P23" i="5"/>
  <c r="Q22" i="5"/>
  <c r="P22" i="5"/>
  <c r="Q21" i="5"/>
  <c r="P21" i="5"/>
  <c r="P20" i="5"/>
  <c r="Q20" i="5" s="1"/>
  <c r="P19" i="5"/>
  <c r="Q19" i="5" s="1"/>
  <c r="Q18" i="5"/>
  <c r="P18" i="5"/>
  <c r="Q17" i="5"/>
  <c r="P17" i="5"/>
  <c r="P16" i="5"/>
  <c r="Q16" i="5" s="1"/>
  <c r="P15" i="5"/>
  <c r="Q15" i="5" s="1"/>
  <c r="Q14" i="5"/>
  <c r="P14" i="5"/>
  <c r="Q13" i="5"/>
  <c r="P13" i="5"/>
  <c r="P12" i="5"/>
  <c r="Q12" i="5" s="1"/>
  <c r="P11" i="5"/>
  <c r="Q11" i="5" s="1"/>
  <c r="Q10" i="5"/>
  <c r="P10" i="5"/>
  <c r="Q9" i="5"/>
  <c r="P9" i="5"/>
  <c r="P8" i="5"/>
  <c r="Q8" i="5" s="1"/>
  <c r="L40" i="4"/>
  <c r="T37" i="4"/>
  <c r="P37" i="4"/>
  <c r="L37" i="4"/>
  <c r="R35" i="4"/>
  <c r="Q35" i="4"/>
  <c r="P35" i="4"/>
  <c r="O35" i="4"/>
  <c r="N35" i="4"/>
  <c r="R34" i="4"/>
  <c r="Q34" i="4"/>
  <c r="P34" i="4"/>
  <c r="O34" i="4"/>
  <c r="N34" i="4"/>
  <c r="X33" i="4"/>
  <c r="W33" i="4"/>
  <c r="K33" i="4"/>
  <c r="X32" i="4"/>
  <c r="W32" i="4"/>
  <c r="K32" i="4"/>
  <c r="W31" i="4"/>
  <c r="K31" i="4"/>
  <c r="X31" i="4" s="1"/>
  <c r="W30" i="4"/>
  <c r="K30" i="4"/>
  <c r="X30" i="4" s="1"/>
  <c r="W29" i="4"/>
  <c r="K29" i="4"/>
  <c r="X29" i="4" s="1"/>
  <c r="W28" i="4"/>
  <c r="K28" i="4"/>
  <c r="X28" i="4" s="1"/>
  <c r="W27" i="4"/>
  <c r="K27" i="4"/>
  <c r="X27" i="4" s="1"/>
  <c r="X26" i="4"/>
  <c r="W26" i="4"/>
  <c r="K26" i="4"/>
  <c r="X25" i="4"/>
  <c r="W25" i="4"/>
  <c r="K25" i="4"/>
  <c r="X24" i="4"/>
  <c r="W24" i="4"/>
  <c r="K24" i="4"/>
  <c r="W23" i="4"/>
  <c r="K23" i="4"/>
  <c r="X23" i="4" s="1"/>
  <c r="W22" i="4"/>
  <c r="K22" i="4"/>
  <c r="X22" i="4" s="1"/>
  <c r="W21" i="4"/>
  <c r="K21" i="4"/>
  <c r="X21" i="4" s="1"/>
  <c r="W20" i="4"/>
  <c r="K20" i="4"/>
  <c r="X20" i="4" s="1"/>
  <c r="W19" i="4"/>
  <c r="K19" i="4"/>
  <c r="X19" i="4" s="1"/>
  <c r="W18" i="4"/>
  <c r="K18" i="4"/>
  <c r="X18" i="4" s="1"/>
  <c r="W17" i="4"/>
  <c r="K17" i="4"/>
  <c r="W16" i="4"/>
  <c r="K16" i="4"/>
  <c r="W15" i="4"/>
  <c r="K15" i="4"/>
  <c r="X15" i="4" s="1"/>
  <c r="W14" i="4"/>
  <c r="K14" i="4"/>
  <c r="W13" i="4"/>
  <c r="K13" i="4"/>
  <c r="W12" i="4"/>
  <c r="K12" i="4"/>
  <c r="X12" i="4" s="1"/>
  <c r="W11" i="4"/>
  <c r="K11" i="4"/>
  <c r="X11" i="4" s="1"/>
  <c r="W10" i="4"/>
  <c r="K10" i="4"/>
  <c r="W9" i="4"/>
  <c r="K9" i="4"/>
  <c r="X9" i="4" s="1"/>
  <c r="J8" i="4"/>
  <c r="I8" i="4"/>
  <c r="H8" i="4"/>
  <c r="G8" i="4"/>
  <c r="F8" i="4"/>
  <c r="E8" i="4"/>
  <c r="T39" i="7" l="1"/>
  <c r="T40" i="7" s="1"/>
  <c r="P38" i="7"/>
  <c r="T38" i="7"/>
  <c r="L38" i="4"/>
  <c r="T38" i="4"/>
  <c r="X16" i="4"/>
  <c r="X14" i="4"/>
  <c r="X17" i="4"/>
  <c r="X13" i="4"/>
  <c r="X10" i="4"/>
  <c r="P40" i="4"/>
  <c r="P38" i="4"/>
  <c r="T39" i="4" l="1"/>
  <c r="T40" i="4" s="1"/>
  <c r="I43" i="3" l="1"/>
  <c r="E43" i="3"/>
  <c r="M42" i="3"/>
  <c r="I42" i="3"/>
  <c r="E42" i="3"/>
  <c r="M43" i="3" s="1"/>
  <c r="M44" i="3" s="1"/>
  <c r="M41" i="3"/>
  <c r="I41" i="3"/>
  <c r="E41" i="3"/>
  <c r="K39" i="3"/>
  <c r="J39" i="3"/>
  <c r="I39" i="3"/>
  <c r="H39" i="3"/>
  <c r="G39" i="3"/>
  <c r="K38" i="3"/>
  <c r="J38" i="3"/>
  <c r="I38" i="3"/>
  <c r="H38" i="3"/>
  <c r="G38" i="3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P8" i="3"/>
  <c r="Q8" i="3" s="1"/>
</calcChain>
</file>

<file path=xl/sharedStrings.xml><?xml version="1.0" encoding="utf-8"?>
<sst xmlns="http://schemas.openxmlformats.org/spreadsheetml/2006/main" count="324" uniqueCount="94">
  <si>
    <t>Project:</t>
  </si>
  <si>
    <t>Process:</t>
  </si>
  <si>
    <t xml:space="preserve"> Chart type:</t>
  </si>
  <si>
    <t>D</t>
  </si>
  <si>
    <t>ð</t>
  </si>
  <si>
    <t>Operation</t>
  </si>
  <si>
    <t>Transport</t>
  </si>
  <si>
    <t>Inspection</t>
  </si>
  <si>
    <t>Delay</t>
  </si>
  <si>
    <t>Storage</t>
  </si>
  <si>
    <t>Man</t>
  </si>
  <si>
    <t>Material</t>
  </si>
  <si>
    <t>Equipment</t>
  </si>
  <si>
    <t>State:</t>
  </si>
  <si>
    <t>Current</t>
  </si>
  <si>
    <t>Future</t>
  </si>
  <si>
    <t>VA</t>
  </si>
  <si>
    <t>ENVA</t>
  </si>
  <si>
    <t>NVA</t>
  </si>
  <si>
    <t>Value Category</t>
  </si>
  <si>
    <t>Time per process step:</t>
  </si>
  <si>
    <t>Count:</t>
  </si>
  <si>
    <t>Guidelines:</t>
  </si>
  <si>
    <t>Lead Time</t>
  </si>
  <si>
    <t>Minutes</t>
  </si>
  <si>
    <t>Meters</t>
  </si>
  <si>
    <t>Inputs, outputs, rejection points, remarks, …</t>
  </si>
  <si>
    <t>Step #</t>
  </si>
  <si>
    <t>Activity description</t>
  </si>
  <si>
    <t>VA Time</t>
  </si>
  <si>
    <t>NVA Time</t>
  </si>
  <si>
    <t>Total VA</t>
  </si>
  <si>
    <t>Total NVA</t>
  </si>
  <si>
    <r>
      <t xml:space="preserve">Time
</t>
    </r>
    <r>
      <rPr>
        <sz val="8"/>
        <color theme="0" tint="-0.499984740745262"/>
        <rFont val="Calibri"/>
        <family val="2"/>
        <scheme val="minor"/>
      </rPr>
      <t>(minutes)</t>
    </r>
  </si>
  <si>
    <r>
      <t xml:space="preserve">Distance
</t>
    </r>
    <r>
      <rPr>
        <sz val="8"/>
        <color theme="0" tint="-0.499984740745262"/>
        <rFont val="Calibri"/>
        <family val="2"/>
        <scheme val="minor"/>
      </rPr>
      <t>(meters)</t>
    </r>
  </si>
  <si>
    <r>
      <rPr>
        <b/>
        <sz val="11"/>
        <color theme="1" tint="0.249977111117893"/>
        <rFont val="Calibri"/>
        <family val="2"/>
        <scheme val="minor"/>
      </rPr>
      <t>1st</t>
    </r>
    <r>
      <rPr>
        <sz val="11"/>
        <color theme="1" tint="0.249977111117893"/>
        <rFont val="Calibri"/>
        <family val="2"/>
        <scheme val="minor"/>
      </rPr>
      <t xml:space="preserve">: List all activities within the process. </t>
    </r>
  </si>
  <si>
    <r>
      <t xml:space="preserve">A </t>
    </r>
    <r>
      <rPr>
        <b/>
        <sz val="11"/>
        <color theme="1" tint="0.249977111117893"/>
        <rFont val="Calibri"/>
        <family val="2"/>
        <scheme val="minor"/>
      </rPr>
      <t>Process Chart</t>
    </r>
    <r>
      <rPr>
        <sz val="11"/>
        <color theme="1" tint="0.249977111117893"/>
        <rFont val="Calibri"/>
        <family val="2"/>
        <scheme val="minor"/>
      </rPr>
      <t xml:space="preserve"> is a table illustrating the sequence of actions within a process.</t>
    </r>
  </si>
  <si>
    <r>
      <rPr>
        <b/>
        <sz val="11"/>
        <color theme="1" tint="0.249977111117893"/>
        <rFont val="Calibri"/>
        <family val="2"/>
        <scheme val="minor"/>
      </rPr>
      <t>3rd:</t>
    </r>
    <r>
      <rPr>
        <sz val="11"/>
        <color theme="1" tint="0.249977111117893"/>
        <rFont val="Calibri"/>
        <family val="2"/>
        <scheme val="minor"/>
      </rPr>
      <t xml:space="preserve"> Classify each activity into value added, non-value added or essential non-value added (ENVA).</t>
    </r>
  </si>
  <si>
    <r>
      <rPr>
        <b/>
        <sz val="11"/>
        <color theme="1" tint="0.249977111117893"/>
        <rFont val="Calibri"/>
        <family val="2"/>
        <scheme val="minor"/>
      </rPr>
      <t>2nd:</t>
    </r>
    <r>
      <rPr>
        <sz val="11"/>
        <color theme="1" tint="0.249977111117893"/>
        <rFont val="Calibri"/>
        <family val="2"/>
        <scheme val="minor"/>
      </rPr>
      <t xml:space="preserve"> Identify the type of activities (operation, transport, inspection, delay or storage). Use only the character "X" under the symbols to identify the type of activity.</t>
    </r>
  </si>
  <si>
    <t>Distance traveled</t>
  </si>
  <si>
    <t>Materials receiving</t>
  </si>
  <si>
    <t>Storing</t>
  </si>
  <si>
    <t>Raw feeding</t>
  </si>
  <si>
    <t>Pre-grinding</t>
  </si>
  <si>
    <t>Balancing</t>
  </si>
  <si>
    <t>Mixing</t>
  </si>
  <si>
    <t>Holding</t>
  </si>
  <si>
    <t>Pelleting</t>
  </si>
  <si>
    <t>Cooling</t>
  </si>
  <si>
    <t>Packaging</t>
  </si>
  <si>
    <t>Convey to warehouse</t>
  </si>
  <si>
    <t>Shipping</t>
  </si>
  <si>
    <t>X</t>
  </si>
  <si>
    <t>Silos</t>
  </si>
  <si>
    <t>Raw material warehouse</t>
  </si>
  <si>
    <t>Finished product W/H</t>
  </si>
  <si>
    <t>AS-IS</t>
  </si>
  <si>
    <t>$</t>
  </si>
  <si>
    <t>o</t>
  </si>
  <si>
    <t>r</t>
  </si>
  <si>
    <t>PathStone Group</t>
  </si>
  <si>
    <t>Total BNVA</t>
  </si>
  <si>
    <t>BNVA Time</t>
  </si>
  <si>
    <t>CYCLE TIME</t>
  </si>
  <si>
    <t>Activities</t>
  </si>
  <si>
    <t>BNVA / NVA</t>
  </si>
  <si>
    <t>Date:</t>
  </si>
  <si>
    <t>VA &amp; NVA Analisys Worksheet</t>
  </si>
  <si>
    <t>Line 34 Packer</t>
  </si>
  <si>
    <t>Granola Packing</t>
  </si>
  <si>
    <t>Preroll Production Labour Optimization / All Lines</t>
  </si>
  <si>
    <t>Area:</t>
  </si>
  <si>
    <t>Preroll Production Room</t>
  </si>
  <si>
    <t>UOM:</t>
  </si>
  <si>
    <t>Position</t>
  </si>
  <si>
    <t>Average</t>
  </si>
  <si>
    <t>OBSERVATIONS: Inputs, outputs, rejection points, remarks, …</t>
  </si>
  <si>
    <t>D1 + D2</t>
  </si>
  <si>
    <t>Pick up Joints 1</t>
  </si>
  <si>
    <t>Twist tips 1</t>
  </si>
  <si>
    <t>Cut Tips 1</t>
  </si>
  <si>
    <t>D3 + D4</t>
  </si>
  <si>
    <t>Weigh handful of joints 1</t>
  </si>
  <si>
    <t>Place in QA bin 1</t>
  </si>
  <si>
    <t>D5</t>
  </si>
  <si>
    <t>Place joints in molds</t>
  </si>
  <si>
    <t>D6</t>
  </si>
  <si>
    <t>Dump into Carton</t>
  </si>
  <si>
    <t>Bulk Bag Cartons</t>
  </si>
  <si>
    <t>Heat Seal Bag</t>
  </si>
  <si>
    <t>Place in Tote</t>
  </si>
  <si>
    <t>Total ENVA</t>
  </si>
  <si>
    <t>ENVA Time</t>
  </si>
  <si>
    <t>ENVA / NVA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</si>
</sst>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%"/>
    <numFmt numFmtId="168" formatCode="[$-409]mmmm\ d\,\ yyyy;@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008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CC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8"/>
      <name val="Wingdings"/>
      <charset val="2"/>
    </font>
    <font>
      <sz val="18"/>
      <name val="Wingdings 3"/>
      <family val="1"/>
      <charset val="2"/>
    </font>
    <font>
      <sz val="22"/>
      <name val="Wingdings"/>
      <charset val="2"/>
    </font>
    <font>
      <b/>
      <sz val="11"/>
      <name val="Calibri"/>
      <family val="2"/>
      <scheme val="minor"/>
    </font>
    <font>
      <sz val="10"/>
      <color rgb="FF0000CC"/>
      <name val="Calibri"/>
      <family val="2"/>
      <scheme val="minor"/>
    </font>
    <font>
      <sz val="9"/>
      <color indexed="55"/>
      <name val="Calibri"/>
      <family val="2"/>
      <scheme val="minor"/>
    </font>
    <font>
      <sz val="8"/>
      <color indexed="55"/>
      <name val="Calibri"/>
      <family val="2"/>
      <scheme val="minor"/>
    </font>
    <font>
      <sz val="18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color theme="0" tint="-0.1499984740745262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A385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16"/>
      <name val="Calibri"/>
      <family val="2"/>
      <scheme val="minor"/>
    </font>
    <font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EF8B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38500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7C5"/>
        <bgColor indexed="64"/>
      </patternFill>
    </fill>
  </fills>
  <borders count="44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9" fontId="24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</cellStyleXfs>
  <cellXfs count="358">
    <xf numFmtId="0" fontId="0" fillId="0" borderId="0" xfId="0"/>
    <xf numFmtId="0" fontId="13" fillId="5" borderId="7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1" fontId="4" fillId="7" borderId="2" xfId="0" applyNumberFormat="1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right" vertical="center"/>
    </xf>
    <xf numFmtId="0" fontId="4" fillId="8" borderId="2" xfId="0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right" vertical="center"/>
    </xf>
    <xf numFmtId="0" fontId="16" fillId="9" borderId="7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right" vertical="center"/>
    </xf>
    <xf numFmtId="0" fontId="1" fillId="5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2" fillId="2" borderId="0" xfId="0" applyFont="1" applyFill="1"/>
    <xf numFmtId="0" fontId="17" fillId="2" borderId="0" xfId="0" applyFont="1" applyFill="1" applyBorder="1" applyAlignment="1">
      <alignment horizontal="left" vertical="center"/>
    </xf>
    <xf numFmtId="0" fontId="2" fillId="9" borderId="0" xfId="0" applyFont="1" applyFill="1" applyBorder="1"/>
    <xf numFmtId="0" fontId="2" fillId="9" borderId="0" xfId="0" applyFont="1" applyFill="1" applyBorder="1" applyAlignment="1">
      <alignment horizontal="right" vertical="center"/>
    </xf>
    <xf numFmtId="0" fontId="20" fillId="9" borderId="7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2" borderId="0" xfId="0" applyFont="1" applyFill="1"/>
    <xf numFmtId="0" fontId="12" fillId="7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9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9" borderId="27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1" fillId="10" borderId="25" xfId="0" applyFont="1" applyFill="1" applyBorder="1" applyAlignment="1">
      <alignment horizontal="center"/>
    </xf>
    <xf numFmtId="0" fontId="23" fillId="10" borderId="7" xfId="0" applyFont="1" applyFill="1" applyBorder="1" applyAlignment="1">
      <alignment horizontal="center" vertical="center" wrapText="1"/>
    </xf>
    <xf numFmtId="0" fontId="25" fillId="2" borderId="0" xfId="0" applyFont="1" applyFill="1"/>
    <xf numFmtId="165" fontId="4" fillId="11" borderId="2" xfId="1" applyNumberFormat="1" applyFont="1" applyFill="1" applyBorder="1" applyAlignment="1">
      <alignment horizontal="left" vertical="center" indent="2"/>
    </xf>
    <xf numFmtId="0" fontId="9" fillId="11" borderId="2" xfId="0" applyFont="1" applyFill="1" applyBorder="1" applyAlignment="1" applyProtection="1">
      <alignment vertical="center"/>
      <protection locked="0"/>
    </xf>
    <xf numFmtId="0" fontId="2" fillId="0" borderId="0" xfId="0" applyFont="1" applyFill="1"/>
    <xf numFmtId="0" fontId="27" fillId="0" borderId="0" xfId="0" applyFont="1" applyFill="1" applyBorder="1"/>
    <xf numFmtId="0" fontId="25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11" fillId="0" borderId="0" xfId="0" applyFont="1" applyFill="1"/>
    <xf numFmtId="0" fontId="19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9" fillId="11" borderId="6" xfId="0" applyFont="1" applyFill="1" applyBorder="1" applyAlignment="1" applyProtection="1">
      <alignment horizontal="center" vertical="center"/>
      <protection locked="0"/>
    </xf>
    <xf numFmtId="0" fontId="9" fillId="11" borderId="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>
      <alignment horizontal="center" vertical="center"/>
    </xf>
    <xf numFmtId="0" fontId="9" fillId="8" borderId="2" xfId="0" applyFont="1" applyFill="1" applyBorder="1" applyAlignment="1">
      <alignment horizontal="right" vertical="center"/>
    </xf>
    <xf numFmtId="0" fontId="9" fillId="8" borderId="5" xfId="0" applyFont="1" applyFill="1" applyBorder="1" applyAlignment="1">
      <alignment horizontal="right" vertical="center"/>
    </xf>
    <xf numFmtId="14" fontId="9" fillId="11" borderId="5" xfId="0" applyNumberFormat="1" applyFont="1" applyFill="1" applyBorder="1" applyAlignment="1" applyProtection="1">
      <alignment horizontal="center" vertical="center"/>
      <protection locked="0"/>
    </xf>
    <xf numFmtId="14" fontId="9" fillId="11" borderId="6" xfId="0" applyNumberFormat="1" applyFont="1" applyFill="1" applyBorder="1" applyAlignment="1" applyProtection="1">
      <alignment horizontal="center" vertical="center"/>
      <protection locked="0"/>
    </xf>
    <xf numFmtId="0" fontId="9" fillId="13" borderId="9" xfId="3" applyFont="1" applyFill="1" applyBorder="1" applyAlignment="1" applyProtection="1">
      <alignment horizontal="center" vertical="center"/>
      <protection locked="0"/>
    </xf>
    <xf numFmtId="0" fontId="9" fillId="0" borderId="37" xfId="3" applyFont="1" applyBorder="1" applyAlignment="1" applyProtection="1">
      <alignment vertical="center"/>
      <protection locked="0"/>
    </xf>
    <xf numFmtId="164" fontId="9" fillId="0" borderId="4" xfId="4" applyFont="1" applyFill="1" applyBorder="1" applyAlignment="1" applyProtection="1">
      <alignment horizontal="center" vertical="center" wrapText="1"/>
      <protection locked="0"/>
    </xf>
    <xf numFmtId="164" fontId="9" fillId="0" borderId="38" xfId="4" applyFont="1" applyFill="1" applyBorder="1" applyAlignment="1" applyProtection="1">
      <alignment horizontal="center" vertical="center" wrapText="1"/>
      <protection locked="0"/>
    </xf>
    <xf numFmtId="164" fontId="9" fillId="0" borderId="2" xfId="4" applyFont="1" applyFill="1" applyBorder="1" applyAlignment="1" applyProtection="1">
      <alignment horizontal="center" vertical="center" wrapText="1"/>
      <protection locked="0"/>
    </xf>
    <xf numFmtId="164" fontId="9" fillId="0" borderId="5" xfId="4" applyFont="1" applyFill="1" applyBorder="1" applyAlignment="1" applyProtection="1">
      <alignment horizontal="center" vertical="center" wrapText="1"/>
      <protection locked="0"/>
    </xf>
    <xf numFmtId="164" fontId="9" fillId="14" borderId="38" xfId="4" applyFont="1" applyFill="1" applyBorder="1" applyAlignment="1" applyProtection="1">
      <alignment horizontal="center" vertical="center" wrapText="1"/>
    </xf>
    <xf numFmtId="2" fontId="9" fillId="0" borderId="38" xfId="3" applyNumberFormat="1" applyFont="1" applyBorder="1" applyAlignment="1" applyProtection="1">
      <alignment horizontal="center" vertical="center" wrapText="1"/>
      <protection locked="0"/>
    </xf>
    <xf numFmtId="2" fontId="16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3" applyFont="1" applyBorder="1" applyAlignment="1" applyProtection="1">
      <alignment horizontal="center" vertical="center"/>
      <protection locked="0"/>
    </xf>
    <xf numFmtId="0" fontId="9" fillId="0" borderId="9" xfId="3" applyFont="1" applyBorder="1" applyAlignment="1" applyProtection="1">
      <alignment horizontal="left" vertical="center"/>
      <protection locked="0"/>
    </xf>
    <xf numFmtId="0" fontId="9" fillId="13" borderId="2" xfId="3" applyFont="1" applyFill="1" applyBorder="1" applyAlignment="1" applyProtection="1">
      <alignment horizontal="center" vertical="center"/>
      <protection locked="0"/>
    </xf>
    <xf numFmtId="0" fontId="9" fillId="0" borderId="2" xfId="3" applyFont="1" applyBorder="1" applyAlignment="1" applyProtection="1">
      <alignment vertical="center"/>
      <protection locked="0"/>
    </xf>
    <xf numFmtId="2" fontId="9" fillId="0" borderId="5" xfId="3" applyNumberFormat="1" applyFont="1" applyBorder="1" applyAlignment="1" applyProtection="1">
      <alignment horizontal="center" vertical="center" wrapText="1"/>
      <protection locked="0"/>
    </xf>
    <xf numFmtId="0" fontId="8" fillId="3" borderId="2" xfId="3" applyFont="1" applyFill="1" applyBorder="1" applyAlignment="1" applyProtection="1">
      <alignment horizontal="center" vertical="center"/>
      <protection locked="0"/>
    </xf>
    <xf numFmtId="0" fontId="9" fillId="0" borderId="6" xfId="3" applyFont="1" applyBorder="1" applyAlignment="1" applyProtection="1">
      <alignment horizontal="center" vertical="center"/>
      <protection locked="0"/>
    </xf>
    <xf numFmtId="0" fontId="9" fillId="0" borderId="2" xfId="3" applyFont="1" applyBorder="1" applyAlignment="1" applyProtection="1">
      <alignment horizontal="left" vertical="center"/>
      <protection locked="0"/>
    </xf>
    <xf numFmtId="0" fontId="8" fillId="3" borderId="40" xfId="3" applyFont="1" applyFill="1" applyBorder="1" applyAlignment="1" applyProtection="1">
      <alignment horizontal="center" vertical="center"/>
      <protection locked="0"/>
    </xf>
    <xf numFmtId="0" fontId="9" fillId="0" borderId="41" xfId="3" applyFont="1" applyBorder="1" applyAlignment="1" applyProtection="1">
      <alignment horizontal="center" vertical="center"/>
      <protection locked="0"/>
    </xf>
    <xf numFmtId="164" fontId="9" fillId="0" borderId="2" xfId="4" applyFont="1" applyBorder="1" applyAlignment="1" applyProtection="1">
      <alignment vertical="center"/>
      <protection locked="0"/>
    </xf>
    <xf numFmtId="2" fontId="16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3" applyFont="1" applyBorder="1" applyAlignment="1" applyProtection="1">
      <alignment horizontal="center" vertical="center"/>
      <protection locked="0"/>
    </xf>
    <xf numFmtId="0" fontId="9" fillId="0" borderId="8" xfId="3" applyFont="1" applyBorder="1" applyAlignment="1" applyProtection="1">
      <alignment vertical="center"/>
      <protection locked="0"/>
    </xf>
    <xf numFmtId="164" fontId="9" fillId="0" borderId="8" xfId="4" applyFont="1" applyBorder="1" applyAlignment="1" applyProtection="1">
      <alignment vertical="center"/>
      <protection locked="0"/>
    </xf>
    <xf numFmtId="0" fontId="9" fillId="0" borderId="8" xfId="3" applyFont="1" applyBorder="1" applyAlignment="1" applyProtection="1">
      <alignment horizontal="left" vertical="center"/>
      <protection locked="0"/>
    </xf>
    <xf numFmtId="0" fontId="9" fillId="0" borderId="40" xfId="3" applyFont="1" applyBorder="1" applyAlignment="1" applyProtection="1">
      <alignment vertical="center"/>
      <protection locked="0"/>
    </xf>
    <xf numFmtId="164" fontId="9" fillId="0" borderId="40" xfId="4" applyFont="1" applyBorder="1" applyAlignment="1" applyProtection="1">
      <alignment vertical="center"/>
      <protection locked="0"/>
    </xf>
    <xf numFmtId="0" fontId="9" fillId="0" borderId="40" xfId="3" applyFont="1" applyBorder="1" applyAlignment="1" applyProtection="1">
      <alignment horizontal="left" vertical="center"/>
      <protection locked="0"/>
    </xf>
    <xf numFmtId="0" fontId="31" fillId="12" borderId="0" xfId="3" applyFont="1" applyFill="1" applyAlignment="1">
      <alignment horizontal="center" vertical="center"/>
    </xf>
    <xf numFmtId="0" fontId="9" fillId="11" borderId="5" xfId="0" applyFont="1" applyFill="1" applyBorder="1" applyAlignment="1" applyProtection="1">
      <alignment horizontal="left" vertical="center"/>
      <protection locked="0"/>
    </xf>
    <xf numFmtId="0" fontId="9" fillId="11" borderId="22" xfId="0" applyFont="1" applyFill="1" applyBorder="1" applyAlignment="1" applyProtection="1">
      <alignment horizontal="left" vertical="center"/>
      <protection locked="0"/>
    </xf>
    <xf numFmtId="0" fontId="9" fillId="11" borderId="6" xfId="0" applyFont="1" applyFill="1" applyBorder="1" applyAlignment="1" applyProtection="1">
      <alignment horizontal="left" vertical="center"/>
      <protection locked="0"/>
    </xf>
    <xf numFmtId="0" fontId="9" fillId="11" borderId="2" xfId="3" applyFont="1" applyFill="1" applyBorder="1" applyAlignment="1" applyProtection="1">
      <alignment vertical="center"/>
      <protection locked="0"/>
    </xf>
    <xf numFmtId="0" fontId="20" fillId="11" borderId="30" xfId="3" applyFont="1" applyFill="1" applyBorder="1" applyAlignment="1" applyProtection="1">
      <alignment horizontal="center" vertical="center"/>
      <protection locked="0"/>
    </xf>
    <xf numFmtId="0" fontId="20" fillId="11" borderId="31" xfId="3" applyFont="1" applyFill="1" applyBorder="1" applyAlignment="1" applyProtection="1">
      <alignment horizontal="center" vertical="center"/>
      <protection locked="0"/>
    </xf>
    <xf numFmtId="0" fontId="20" fillId="11" borderId="32" xfId="3" applyFont="1" applyFill="1" applyBorder="1" applyAlignment="1" applyProtection="1">
      <alignment horizontal="center" vertical="center"/>
      <protection locked="0"/>
    </xf>
    <xf numFmtId="0" fontId="20" fillId="11" borderId="33" xfId="3" applyFont="1" applyFill="1" applyBorder="1" applyAlignment="1" applyProtection="1">
      <alignment horizontal="center" vertical="center"/>
      <protection locked="0"/>
    </xf>
    <xf numFmtId="0" fontId="20" fillId="11" borderId="34" xfId="3" applyFont="1" applyFill="1" applyBorder="1" applyAlignment="1" applyProtection="1">
      <alignment horizontal="center" vertical="center"/>
      <protection locked="0"/>
    </xf>
    <xf numFmtId="0" fontId="20" fillId="11" borderId="35" xfId="3" applyFont="1" applyFill="1" applyBorder="1" applyAlignment="1" applyProtection="1">
      <alignment horizontal="center" vertical="center"/>
      <protection locked="0"/>
    </xf>
    <xf numFmtId="168" fontId="9" fillId="11" borderId="2" xfId="3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Protection="1"/>
    <xf numFmtId="0" fontId="27" fillId="0" borderId="0" xfId="0" applyFont="1" applyFill="1" applyBorder="1" applyProtection="1"/>
    <xf numFmtId="0" fontId="2" fillId="0" borderId="0" xfId="3" applyFont="1" applyFill="1" applyProtection="1"/>
    <xf numFmtId="0" fontId="31" fillId="12" borderId="0" xfId="3" applyFont="1" applyFill="1" applyAlignment="1" applyProtection="1">
      <alignment horizontal="center" vertical="center"/>
    </xf>
    <xf numFmtId="0" fontId="2" fillId="2" borderId="0" xfId="3" applyFont="1" applyFill="1" applyProtection="1"/>
    <xf numFmtId="0" fontId="4" fillId="0" borderId="0" xfId="3" applyFont="1" applyAlignment="1" applyProtection="1">
      <alignment horizontal="right" vertical="center"/>
    </xf>
    <xf numFmtId="0" fontId="2" fillId="0" borderId="0" xfId="3" applyFont="1" applyAlignment="1" applyProtection="1">
      <alignment horizontal="right" vertical="center"/>
    </xf>
    <xf numFmtId="0" fontId="25" fillId="0" borderId="0" xfId="3" applyFont="1" applyProtection="1"/>
    <xf numFmtId="0" fontId="9" fillId="0" borderId="0" xfId="3" applyFont="1" applyAlignment="1" applyProtection="1">
      <alignment horizontal="right" vertical="center"/>
    </xf>
    <xf numFmtId="0" fontId="9" fillId="11" borderId="5" xfId="0" applyFont="1" applyFill="1" applyBorder="1" applyAlignment="1" applyProtection="1">
      <alignment horizontal="left" vertical="center"/>
    </xf>
    <xf numFmtId="0" fontId="9" fillId="11" borderId="22" xfId="0" applyFont="1" applyFill="1" applyBorder="1" applyAlignment="1" applyProtection="1">
      <alignment horizontal="left" vertical="center"/>
    </xf>
    <xf numFmtId="0" fontId="9" fillId="11" borderId="6" xfId="0" applyFont="1" applyFill="1" applyBorder="1" applyAlignment="1" applyProtection="1">
      <alignment horizontal="left" vertical="center"/>
    </xf>
    <xf numFmtId="0" fontId="9" fillId="0" borderId="0" xfId="3" applyFont="1" applyAlignment="1" applyProtection="1">
      <alignment horizontal="left" vertical="center"/>
    </xf>
    <xf numFmtId="0" fontId="32" fillId="0" borderId="0" xfId="3" applyFont="1" applyAlignment="1" applyProtection="1">
      <alignment horizontal="right" vertical="center"/>
    </xf>
    <xf numFmtId="0" fontId="20" fillId="11" borderId="30" xfId="3" applyFont="1" applyFill="1" applyBorder="1" applyAlignment="1" applyProtection="1">
      <alignment horizontal="center" vertical="center"/>
    </xf>
    <xf numFmtId="0" fontId="20" fillId="11" borderId="31" xfId="3" applyFont="1" applyFill="1" applyBorder="1" applyAlignment="1" applyProtection="1">
      <alignment horizontal="center" vertical="center"/>
    </xf>
    <xf numFmtId="0" fontId="20" fillId="11" borderId="32" xfId="3" applyFont="1" applyFill="1" applyBorder="1" applyAlignment="1" applyProtection="1">
      <alignment horizontal="center" vertical="center"/>
    </xf>
    <xf numFmtId="0" fontId="9" fillId="11" borderId="2" xfId="3" applyFont="1" applyFill="1" applyBorder="1" applyAlignment="1" applyProtection="1">
      <alignment vertical="center"/>
    </xf>
    <xf numFmtId="0" fontId="17" fillId="2" borderId="0" xfId="3" applyFont="1" applyFill="1" applyAlignment="1" applyProtection="1">
      <alignment horizontal="left" vertical="center"/>
    </xf>
    <xf numFmtId="0" fontId="20" fillId="11" borderId="33" xfId="3" applyFont="1" applyFill="1" applyBorder="1" applyAlignment="1" applyProtection="1">
      <alignment horizontal="center" vertical="center"/>
    </xf>
    <xf numFmtId="0" fontId="20" fillId="11" borderId="34" xfId="3" applyFont="1" applyFill="1" applyBorder="1" applyAlignment="1" applyProtection="1">
      <alignment horizontal="center" vertical="center"/>
    </xf>
    <xf numFmtId="0" fontId="20" fillId="11" borderId="35" xfId="3" applyFont="1" applyFill="1" applyBorder="1" applyAlignment="1" applyProtection="1">
      <alignment horizontal="center" vertical="center"/>
    </xf>
    <xf numFmtId="168" fontId="9" fillId="11" borderId="2" xfId="3" applyNumberFormat="1" applyFont="1" applyFill="1" applyBorder="1" applyAlignment="1" applyProtection="1">
      <alignment horizontal="left" vertical="center"/>
    </xf>
    <xf numFmtId="0" fontId="18" fillId="0" borderId="0" xfId="3" applyFont="1" applyAlignment="1" applyProtection="1">
      <alignment horizontal="center"/>
    </xf>
    <xf numFmtId="0" fontId="19" fillId="0" borderId="0" xfId="3" applyFont="1" applyAlignment="1" applyProtection="1">
      <alignment horizontal="center"/>
    </xf>
    <xf numFmtId="0" fontId="2" fillId="9" borderId="0" xfId="3" applyFont="1" applyFill="1" applyProtection="1"/>
    <xf numFmtId="0" fontId="2" fillId="9" borderId="0" xfId="3" applyFont="1" applyFill="1" applyAlignment="1" applyProtection="1">
      <alignment horizontal="right" vertical="center"/>
    </xf>
    <xf numFmtId="0" fontId="17" fillId="0" borderId="0" xfId="3" applyFont="1" applyAlignment="1" applyProtection="1">
      <alignment horizontal="left" vertical="center"/>
    </xf>
    <xf numFmtId="0" fontId="1" fillId="5" borderId="24" xfId="3" applyFont="1" applyFill="1" applyBorder="1" applyAlignment="1" applyProtection="1">
      <alignment horizontal="center"/>
    </xf>
    <xf numFmtId="0" fontId="1" fillId="7" borderId="25" xfId="3" applyFont="1" applyFill="1" applyBorder="1" applyAlignment="1" applyProtection="1">
      <alignment horizontal="center"/>
    </xf>
    <xf numFmtId="0" fontId="1" fillId="6" borderId="25" xfId="3" applyFont="1" applyFill="1" applyBorder="1" applyAlignment="1" applyProtection="1">
      <alignment horizontal="center"/>
    </xf>
    <xf numFmtId="0" fontId="1" fillId="10" borderId="25" xfId="3" applyFont="1" applyFill="1" applyBorder="1" applyAlignment="1" applyProtection="1">
      <alignment horizontal="center"/>
    </xf>
    <xf numFmtId="0" fontId="1" fillId="4" borderId="1" xfId="3" applyFont="1" applyFill="1" applyBorder="1" applyAlignment="1" applyProtection="1">
      <alignment horizontal="center"/>
    </xf>
    <xf numFmtId="0" fontId="1" fillId="9" borderId="20" xfId="3" applyFont="1" applyFill="1" applyBorder="1" applyAlignment="1" applyProtection="1">
      <alignment horizontal="center"/>
    </xf>
    <xf numFmtId="0" fontId="18" fillId="0" borderId="3" xfId="3" applyFont="1" applyBorder="1" applyAlignment="1" applyProtection="1">
      <alignment horizontal="center"/>
    </xf>
    <xf numFmtId="0" fontId="16" fillId="7" borderId="8" xfId="3" applyFont="1" applyFill="1" applyBorder="1" applyAlignment="1" applyProtection="1">
      <alignment horizontal="center" vertical="center" wrapText="1"/>
    </xf>
    <xf numFmtId="0" fontId="16" fillId="7" borderId="36" xfId="3" applyFont="1" applyFill="1" applyBorder="1" applyAlignment="1" applyProtection="1">
      <alignment horizontal="center" vertical="center" wrapText="1"/>
    </xf>
    <xf numFmtId="0" fontId="16" fillId="6" borderId="36" xfId="3" applyFont="1" applyFill="1" applyBorder="1" applyAlignment="1" applyProtection="1">
      <alignment horizontal="center" vertical="center" wrapText="1"/>
    </xf>
    <xf numFmtId="0" fontId="16" fillId="9" borderId="7" xfId="3" applyFont="1" applyFill="1" applyBorder="1" applyAlignment="1" applyProtection="1">
      <alignment horizontal="center" vertical="center" wrapText="1"/>
    </xf>
    <xf numFmtId="0" fontId="13" fillId="5" borderId="7" xfId="3" applyFont="1" applyFill="1" applyBorder="1" applyAlignment="1" applyProtection="1">
      <alignment horizontal="center" vertical="center" wrapText="1"/>
    </xf>
    <xf numFmtId="0" fontId="15" fillId="7" borderId="7" xfId="3" applyFont="1" applyFill="1" applyBorder="1" applyAlignment="1" applyProtection="1">
      <alignment horizontal="center" vertical="center" wrapText="1"/>
    </xf>
    <xf numFmtId="0" fontId="13" fillId="6" borderId="7" xfId="3" applyFont="1" applyFill="1" applyBorder="1" applyAlignment="1" applyProtection="1">
      <alignment horizontal="center" vertical="center" wrapText="1"/>
    </xf>
    <xf numFmtId="0" fontId="23" fillId="10" borderId="7" xfId="3" applyFont="1" applyFill="1" applyBorder="1" applyAlignment="1" applyProtection="1">
      <alignment horizontal="center" vertical="center" wrapText="1"/>
    </xf>
    <xf numFmtId="0" fontId="14" fillId="4" borderId="7" xfId="3" applyFont="1" applyFill="1" applyBorder="1" applyAlignment="1" applyProtection="1">
      <alignment horizontal="center" vertical="center" wrapText="1"/>
    </xf>
    <xf numFmtId="0" fontId="20" fillId="9" borderId="7" xfId="3" applyFont="1" applyFill="1" applyBorder="1" applyAlignment="1" applyProtection="1">
      <alignment horizontal="center" vertical="center" wrapText="1"/>
    </xf>
    <xf numFmtId="0" fontId="2" fillId="7" borderId="8" xfId="3" applyFont="1" applyFill="1" applyBorder="1" applyAlignment="1" applyProtection="1">
      <alignment horizontal="left" vertical="center" wrapText="1"/>
    </xf>
    <xf numFmtId="0" fontId="26" fillId="0" borderId="0" xfId="3" applyFont="1" applyAlignment="1" applyProtection="1">
      <alignment horizontal="center" vertical="center"/>
    </xf>
    <xf numFmtId="0" fontId="12" fillId="7" borderId="9" xfId="3" applyFont="1" applyFill="1" applyBorder="1" applyAlignment="1" applyProtection="1">
      <alignment horizontal="center" vertical="center"/>
    </xf>
    <xf numFmtId="0" fontId="9" fillId="13" borderId="9" xfId="3" applyFont="1" applyFill="1" applyBorder="1" applyAlignment="1" applyProtection="1">
      <alignment horizontal="center" vertical="center"/>
    </xf>
    <xf numFmtId="0" fontId="9" fillId="0" borderId="37" xfId="3" applyFont="1" applyBorder="1" applyAlignment="1" applyProtection="1">
      <alignment vertical="center"/>
    </xf>
    <xf numFmtId="164" fontId="9" fillId="0" borderId="4" xfId="4" applyFont="1" applyFill="1" applyBorder="1" applyAlignment="1" applyProtection="1">
      <alignment horizontal="center" vertical="center" wrapText="1"/>
    </xf>
    <xf numFmtId="164" fontId="9" fillId="0" borderId="38" xfId="4" applyFont="1" applyFill="1" applyBorder="1" applyAlignment="1" applyProtection="1">
      <alignment horizontal="center" vertical="center" wrapText="1"/>
    </xf>
    <xf numFmtId="164" fontId="9" fillId="0" borderId="2" xfId="4" applyFont="1" applyFill="1" applyBorder="1" applyAlignment="1" applyProtection="1">
      <alignment horizontal="center" vertical="center" wrapText="1"/>
    </xf>
    <xf numFmtId="164" fontId="9" fillId="0" borderId="5" xfId="4" applyFont="1" applyFill="1" applyBorder="1" applyAlignment="1" applyProtection="1">
      <alignment horizontal="center" vertical="center" wrapText="1"/>
    </xf>
    <xf numFmtId="2" fontId="9" fillId="0" borderId="38" xfId="3" applyNumberFormat="1" applyFont="1" applyBorder="1" applyAlignment="1" applyProtection="1">
      <alignment horizontal="center" vertical="center" wrapText="1"/>
    </xf>
    <xf numFmtId="0" fontId="16" fillId="9" borderId="21" xfId="3" applyFont="1" applyFill="1" applyBorder="1" applyAlignment="1" applyProtection="1">
      <alignment horizontal="center" vertical="center" wrapText="1"/>
    </xf>
    <xf numFmtId="2" fontId="16" fillId="0" borderId="9" xfId="4" applyNumberFormat="1" applyFont="1" applyFill="1" applyBorder="1" applyAlignment="1" applyProtection="1">
      <alignment horizontal="center" vertical="center" wrapText="1"/>
    </xf>
    <xf numFmtId="0" fontId="8" fillId="9" borderId="21" xfId="3" applyFont="1" applyFill="1" applyBorder="1" applyAlignment="1" applyProtection="1">
      <alignment horizontal="center" vertical="center"/>
    </xf>
    <xf numFmtId="0" fontId="9" fillId="0" borderId="12" xfId="3" applyFont="1" applyBorder="1" applyAlignment="1" applyProtection="1">
      <alignment horizontal="center" vertical="center"/>
    </xf>
    <xf numFmtId="0" fontId="9" fillId="0" borderId="9" xfId="3" applyFont="1" applyBorder="1" applyAlignment="1" applyProtection="1">
      <alignment horizontal="left" vertical="center"/>
    </xf>
    <xf numFmtId="0" fontId="21" fillId="2" borderId="0" xfId="3" applyFont="1" applyFill="1" applyProtection="1"/>
    <xf numFmtId="0" fontId="33" fillId="0" borderId="0" xfId="3" applyFont="1" applyProtection="1"/>
    <xf numFmtId="0" fontId="26" fillId="0" borderId="0" xfId="3" applyFont="1" applyAlignment="1" applyProtection="1">
      <alignment vertical="center"/>
    </xf>
    <xf numFmtId="0" fontId="12" fillId="7" borderId="2" xfId="3" applyFont="1" applyFill="1" applyBorder="1" applyAlignment="1" applyProtection="1">
      <alignment horizontal="center" vertical="center"/>
    </xf>
    <xf numFmtId="0" fontId="9" fillId="13" borderId="2" xfId="3" applyFont="1" applyFill="1" applyBorder="1" applyAlignment="1" applyProtection="1">
      <alignment horizontal="center" vertical="center"/>
    </xf>
    <xf numFmtId="0" fontId="9" fillId="0" borderId="2" xfId="3" applyFont="1" applyBorder="1" applyAlignment="1" applyProtection="1">
      <alignment vertical="center"/>
    </xf>
    <xf numFmtId="2" fontId="9" fillId="0" borderId="5" xfId="3" applyNumberFormat="1" applyFont="1" applyBorder="1" applyAlignment="1" applyProtection="1">
      <alignment horizontal="center" vertical="center" wrapText="1"/>
    </xf>
    <xf numFmtId="0" fontId="9" fillId="9" borderId="22" xfId="3" applyFont="1" applyFill="1" applyBorder="1" applyAlignment="1" applyProtection="1">
      <alignment horizontal="center" vertical="center" wrapText="1"/>
    </xf>
    <xf numFmtId="0" fontId="8" fillId="3" borderId="2" xfId="3" applyFont="1" applyFill="1" applyBorder="1" applyAlignment="1" applyProtection="1">
      <alignment horizontal="center" vertical="center"/>
    </xf>
    <xf numFmtId="0" fontId="8" fillId="9" borderId="22" xfId="3" applyFont="1" applyFill="1" applyBorder="1" applyAlignment="1" applyProtection="1">
      <alignment horizontal="center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2" xfId="3" applyFont="1" applyBorder="1" applyAlignment="1" applyProtection="1">
      <alignment horizontal="left" vertical="center"/>
    </xf>
    <xf numFmtId="0" fontId="22" fillId="2" borderId="0" xfId="3" applyFont="1" applyFill="1" applyProtection="1"/>
    <xf numFmtId="0" fontId="9" fillId="9" borderId="39" xfId="3" applyFont="1" applyFill="1" applyBorder="1" applyAlignment="1" applyProtection="1">
      <alignment horizontal="center" vertical="center" wrapText="1"/>
    </xf>
    <xf numFmtId="0" fontId="8" fillId="3" borderId="40" xfId="3" applyFont="1" applyFill="1" applyBorder="1" applyAlignment="1" applyProtection="1">
      <alignment horizontal="center" vertical="center"/>
    </xf>
    <xf numFmtId="0" fontId="8" fillId="9" borderId="39" xfId="3" applyFont="1" applyFill="1" applyBorder="1" applyAlignment="1" applyProtection="1">
      <alignment horizontal="center" vertical="center"/>
    </xf>
    <xf numFmtId="0" fontId="9" fillId="0" borderId="41" xfId="3" applyFont="1" applyBorder="1" applyAlignment="1" applyProtection="1">
      <alignment horizontal="center" vertical="center"/>
    </xf>
    <xf numFmtId="164" fontId="9" fillId="0" borderId="2" xfId="4" applyFont="1" applyBorder="1" applyAlignment="1" applyProtection="1">
      <alignment vertical="center"/>
    </xf>
    <xf numFmtId="0" fontId="9" fillId="9" borderId="3" xfId="3" applyFont="1" applyFill="1" applyBorder="1" applyAlignment="1" applyProtection="1">
      <alignment horizontal="center" vertical="center" wrapText="1"/>
    </xf>
    <xf numFmtId="2" fontId="16" fillId="0" borderId="4" xfId="4" applyNumberFormat="1" applyFont="1" applyFill="1" applyBorder="1" applyAlignment="1" applyProtection="1">
      <alignment horizontal="center" vertical="center" wrapText="1"/>
    </xf>
    <xf numFmtId="0" fontId="8" fillId="9" borderId="3" xfId="3" applyFont="1" applyFill="1" applyBorder="1" applyAlignment="1" applyProtection="1">
      <alignment horizontal="center" vertical="center"/>
    </xf>
    <xf numFmtId="0" fontId="9" fillId="0" borderId="42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vertical="center"/>
    </xf>
    <xf numFmtId="164" fontId="9" fillId="0" borderId="8" xfId="4" applyFont="1" applyBorder="1" applyAlignment="1" applyProtection="1">
      <alignment vertical="center"/>
    </xf>
    <xf numFmtId="0" fontId="9" fillId="9" borderId="27" xfId="3" applyFont="1" applyFill="1" applyBorder="1" applyAlignment="1" applyProtection="1">
      <alignment horizontal="center" vertical="center" wrapText="1"/>
    </xf>
    <xf numFmtId="0" fontId="8" fillId="9" borderId="27" xfId="3" applyFont="1" applyFill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left" vertical="center"/>
    </xf>
    <xf numFmtId="0" fontId="12" fillId="7" borderId="43" xfId="3" applyFont="1" applyFill="1" applyBorder="1" applyAlignment="1" applyProtection="1">
      <alignment horizontal="center" vertical="center"/>
    </xf>
    <xf numFmtId="0" fontId="9" fillId="0" borderId="40" xfId="3" applyFont="1" applyBorder="1" applyAlignment="1" applyProtection="1">
      <alignment vertical="center"/>
    </xf>
    <xf numFmtId="164" fontId="9" fillId="0" borderId="40" xfId="4" applyFont="1" applyBorder="1" applyAlignment="1" applyProtection="1">
      <alignment vertical="center"/>
    </xf>
    <xf numFmtId="0" fontId="9" fillId="9" borderId="23" xfId="3" applyFont="1" applyFill="1" applyBorder="1" applyAlignment="1" applyProtection="1">
      <alignment horizontal="center" vertical="center" wrapText="1"/>
    </xf>
    <xf numFmtId="0" fontId="8" fillId="9" borderId="23" xfId="3" applyFont="1" applyFill="1" applyBorder="1" applyAlignment="1" applyProtection="1">
      <alignment horizontal="center" vertical="center"/>
    </xf>
    <xf numFmtId="0" fontId="9" fillId="0" borderId="40" xfId="3" applyFont="1" applyBorder="1" applyAlignment="1" applyProtection="1">
      <alignment horizontal="left" vertical="center"/>
    </xf>
    <xf numFmtId="0" fontId="4" fillId="0" borderId="0" xfId="3" applyFont="1" applyProtection="1"/>
    <xf numFmtId="0" fontId="9" fillId="8" borderId="5" xfId="3" applyFont="1" applyFill="1" applyBorder="1" applyAlignment="1" applyProtection="1">
      <alignment horizontal="right" vertical="center"/>
    </xf>
    <xf numFmtId="0" fontId="9" fillId="8" borderId="6" xfId="3" applyFont="1" applyFill="1" applyBorder="1" applyAlignment="1" applyProtection="1">
      <alignment horizontal="right" vertical="center"/>
    </xf>
    <xf numFmtId="0" fontId="9" fillId="8" borderId="6" xfId="3" applyFont="1" applyFill="1" applyBorder="1" applyAlignment="1" applyProtection="1">
      <alignment horizontal="right" vertical="center"/>
    </xf>
    <xf numFmtId="0" fontId="9" fillId="7" borderId="4" xfId="3" applyFont="1" applyFill="1" applyBorder="1" applyAlignment="1" applyProtection="1">
      <alignment horizontal="center" vertical="center"/>
    </xf>
    <xf numFmtId="0" fontId="9" fillId="0" borderId="0" xfId="3" applyFont="1" applyAlignment="1" applyProtection="1">
      <alignment horizontal="center" vertical="center"/>
    </xf>
    <xf numFmtId="0" fontId="9" fillId="7" borderId="2" xfId="3" applyFont="1" applyFill="1" applyBorder="1" applyAlignment="1" applyProtection="1">
      <alignment horizontal="center" vertical="center"/>
    </xf>
    <xf numFmtId="0" fontId="29" fillId="0" borderId="0" xfId="3" applyFont="1" applyProtection="1"/>
    <xf numFmtId="0" fontId="3" fillId="8" borderId="2" xfId="3" applyFont="1" applyFill="1" applyBorder="1" applyAlignment="1" applyProtection="1">
      <alignment horizontal="right" vertical="center"/>
    </xf>
    <xf numFmtId="0" fontId="4" fillId="7" borderId="2" xfId="3" applyFont="1" applyFill="1" applyBorder="1" applyAlignment="1" applyProtection="1">
      <alignment horizontal="center" vertical="center"/>
    </xf>
    <xf numFmtId="0" fontId="30" fillId="0" borderId="0" xfId="3" applyFont="1" applyAlignment="1" applyProtection="1">
      <alignment vertical="center"/>
    </xf>
    <xf numFmtId="0" fontId="5" fillId="8" borderId="2" xfId="3" applyFont="1" applyFill="1" applyBorder="1" applyAlignment="1" applyProtection="1">
      <alignment horizontal="right" vertical="center"/>
    </xf>
    <xf numFmtId="0" fontId="6" fillId="8" borderId="2" xfId="3" applyFont="1" applyFill="1" applyBorder="1" applyAlignment="1" applyProtection="1">
      <alignment horizontal="right" vertical="center"/>
    </xf>
    <xf numFmtId="0" fontId="7" fillId="0" borderId="0" xfId="3" applyFont="1" applyAlignment="1" applyProtection="1">
      <alignment vertical="center"/>
    </xf>
    <xf numFmtId="0" fontId="29" fillId="0" borderId="0" xfId="3" applyFont="1" applyAlignment="1" applyProtection="1">
      <alignment vertical="center"/>
    </xf>
    <xf numFmtId="0" fontId="4" fillId="8" borderId="2" xfId="3" applyFont="1" applyFill="1" applyBorder="1" applyAlignment="1" applyProtection="1">
      <alignment horizontal="right" vertical="center"/>
    </xf>
    <xf numFmtId="165" fontId="4" fillId="11" borderId="2" xfId="1" applyNumberFormat="1" applyFont="1" applyFill="1" applyBorder="1" applyAlignment="1" applyProtection="1">
      <alignment horizontal="left" vertical="center" indent="2"/>
    </xf>
    <xf numFmtId="0" fontId="2" fillId="0" borderId="0" xfId="3" applyFont="1" applyAlignment="1" applyProtection="1">
      <alignment vertical="center"/>
    </xf>
    <xf numFmtId="0" fontId="25" fillId="0" borderId="0" xfId="3" applyFont="1" applyAlignment="1" applyProtection="1">
      <alignment horizontal="center"/>
    </xf>
    <xf numFmtId="1" fontId="4" fillId="7" borderId="2" xfId="3" applyNumberFormat="1" applyFont="1" applyFill="1" applyBorder="1" applyAlignment="1" applyProtection="1">
      <alignment horizontal="center" vertical="center"/>
    </xf>
    <xf numFmtId="0" fontId="11" fillId="0" borderId="0" xfId="3" applyFont="1" applyProtection="1"/>
    <xf numFmtId="0" fontId="10" fillId="0" borderId="0" xfId="3" applyFont="1" applyProtection="1"/>
    <xf numFmtId="0" fontId="25" fillId="2" borderId="0" xfId="3" applyFont="1" applyFill="1" applyProtection="1"/>
    <xf numFmtId="0" fontId="2" fillId="0" borderId="0" xfId="0" applyFont="1" applyFill="1" applyProtection="1"/>
    <xf numFmtId="0" fontId="31" fillId="12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4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Protection="1"/>
    <xf numFmtId="0" fontId="9" fillId="0" borderId="0" xfId="0" applyFont="1" applyFill="1" applyBorder="1" applyAlignment="1" applyProtection="1">
      <alignment horizontal="right" vertical="center"/>
    </xf>
    <xf numFmtId="0" fontId="9" fillId="11" borderId="2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14" fontId="9" fillId="11" borderId="5" xfId="0" applyNumberFormat="1" applyFont="1" applyFill="1" applyBorder="1" applyAlignment="1" applyProtection="1">
      <alignment horizontal="center" vertical="center"/>
    </xf>
    <xf numFmtId="14" fontId="9" fillId="11" borderId="6" xfId="0" applyNumberFormat="1" applyFont="1" applyFill="1" applyBorder="1" applyAlignment="1" applyProtection="1">
      <alignment horizontal="center" vertical="center"/>
    </xf>
    <xf numFmtId="0" fontId="9" fillId="11" borderId="5" xfId="0" applyFont="1" applyFill="1" applyBorder="1" applyAlignment="1" applyProtection="1">
      <alignment horizontal="center" vertical="center"/>
    </xf>
    <xf numFmtId="0" fontId="9" fillId="11" borderId="6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Protection="1"/>
    <xf numFmtId="0" fontId="2" fillId="9" borderId="0" xfId="0" applyFont="1" applyFill="1" applyBorder="1" applyProtection="1"/>
    <xf numFmtId="0" fontId="2" fillId="9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</xf>
    <xf numFmtId="0" fontId="1" fillId="5" borderId="24" xfId="0" applyFont="1" applyFill="1" applyBorder="1" applyAlignment="1" applyProtection="1">
      <alignment horizontal="center"/>
    </xf>
    <xf numFmtId="0" fontId="1" fillId="7" borderId="25" xfId="0" applyFont="1" applyFill="1" applyBorder="1" applyAlignment="1" applyProtection="1">
      <alignment horizontal="center"/>
    </xf>
    <xf numFmtId="0" fontId="1" fillId="6" borderId="25" xfId="0" applyFont="1" applyFill="1" applyBorder="1" applyAlignment="1" applyProtection="1">
      <alignment horizontal="center"/>
    </xf>
    <xf numFmtId="0" fontId="1" fillId="10" borderId="25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9" borderId="20" xfId="0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>
      <alignment horizontal="center" vertical="center"/>
    </xf>
    <xf numFmtId="0" fontId="16" fillId="7" borderId="8" xfId="0" applyFont="1" applyFill="1" applyBorder="1" applyAlignment="1" applyProtection="1">
      <alignment horizontal="center" vertical="center" wrapText="1"/>
    </xf>
    <xf numFmtId="0" fontId="16" fillId="7" borderId="8" xfId="0" applyFont="1" applyFill="1" applyBorder="1" applyAlignment="1" applyProtection="1">
      <alignment horizontal="left" vertical="center" wrapText="1"/>
    </xf>
    <xf numFmtId="0" fontId="16" fillId="9" borderId="7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</xf>
    <xf numFmtId="0" fontId="15" fillId="7" borderId="7" xfId="0" applyFont="1" applyFill="1" applyBorder="1" applyAlignment="1" applyProtection="1">
      <alignment horizontal="center" vertical="center" wrapText="1"/>
    </xf>
    <xf numFmtId="0" fontId="13" fillId="6" borderId="7" xfId="0" applyFont="1" applyFill="1" applyBorder="1" applyAlignment="1" applyProtection="1">
      <alignment horizontal="center" vertical="center" wrapText="1"/>
    </xf>
    <xf numFmtId="0" fontId="23" fillId="10" borderId="7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20" fillId="9" borderId="7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left" vertical="center" wrapText="1"/>
    </xf>
    <xf numFmtId="0" fontId="12" fillId="7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/>
    </xf>
    <xf numFmtId="2" fontId="9" fillId="0" borderId="9" xfId="2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6" fillId="9" borderId="21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9" borderId="2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21" fillId="2" borderId="0" xfId="0" applyFont="1" applyFill="1" applyProtection="1"/>
    <xf numFmtId="0" fontId="12" fillId="7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2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9" borderId="22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9" borderId="2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</xf>
    <xf numFmtId="0" fontId="22" fillId="2" borderId="0" xfId="0" applyFont="1" applyFill="1" applyProtection="1"/>
    <xf numFmtId="0" fontId="9" fillId="0" borderId="8" xfId="0" applyFont="1" applyFill="1" applyBorder="1" applyAlignment="1" applyProtection="1">
      <alignment vertical="center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9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9" borderId="2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9" borderId="23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9" borderId="23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9" fillId="8" borderId="2" xfId="0" applyFont="1" applyFill="1" applyBorder="1" applyAlignment="1" applyProtection="1">
      <alignment horizontal="right" vertical="center"/>
    </xf>
    <xf numFmtId="0" fontId="9" fillId="8" borderId="5" xfId="0" applyFont="1" applyFill="1" applyBorder="1" applyAlignment="1" applyProtection="1">
      <alignment horizontal="right" vertical="center"/>
    </xf>
    <xf numFmtId="0" fontId="9" fillId="8" borderId="6" xfId="0" applyFont="1" applyFill="1" applyBorder="1" applyAlignment="1" applyProtection="1">
      <alignment horizontal="right" vertical="center"/>
    </xf>
    <xf numFmtId="0" fontId="9" fillId="7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/>
    </xf>
    <xf numFmtId="0" fontId="29" fillId="0" borderId="0" xfId="0" applyFont="1" applyFill="1" applyProtection="1"/>
    <xf numFmtId="0" fontId="3" fillId="8" borderId="2" xfId="0" applyFont="1" applyFill="1" applyBorder="1" applyAlignment="1" applyProtection="1">
      <alignment horizontal="right" vertical="center"/>
    </xf>
    <xf numFmtId="0" fontId="4" fillId="7" borderId="2" xfId="0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>
      <alignment vertical="center"/>
    </xf>
    <xf numFmtId="0" fontId="5" fillId="8" borderId="2" xfId="0" applyFont="1" applyFill="1" applyBorder="1" applyAlignment="1" applyProtection="1">
      <alignment horizontal="right" vertical="center"/>
    </xf>
    <xf numFmtId="0" fontId="6" fillId="8" borderId="2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4" fillId="8" borderId="2" xfId="0" applyFont="1" applyFill="1" applyBorder="1" applyAlignment="1" applyProtection="1">
      <alignment horizontal="right" vertical="center"/>
    </xf>
    <xf numFmtId="1" fontId="4" fillId="7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10" fillId="0" borderId="0" xfId="0" applyFont="1" applyFill="1" applyProtection="1"/>
    <xf numFmtId="0" fontId="25" fillId="2" borderId="0" xfId="0" applyFont="1" applyFill="1" applyProtection="1"/>
  </cellXfs>
  <cellStyles count="5">
    <cellStyle name="Comma" xfId="2" builtinId="3"/>
    <cellStyle name="Comma 2" xfId="4" xr:uid="{3CFBD704-83D2-41E7-99EB-7BA91B2AE697}"/>
    <cellStyle name="Normal" xfId="0" builtinId="0"/>
    <cellStyle name="Normal 2" xfId="3" xr:uid="{C8D55442-3B7E-4906-BF15-B0F0FAA775B8}"/>
    <cellStyle name="Percent" xfId="1" builtinId="5"/>
  </cellStyles>
  <dxfs count="18">
    <dxf>
      <font>
        <color rgb="FF008000"/>
      </font>
    </dxf>
    <dxf>
      <font>
        <color rgb="FFFF0000"/>
      </font>
    </dxf>
    <dxf>
      <font>
        <color rgb="FF0000CC"/>
      </font>
    </dxf>
    <dxf>
      <font>
        <color rgb="FF008000"/>
      </font>
    </dxf>
    <dxf>
      <font>
        <color rgb="FFFF0000"/>
      </font>
    </dxf>
    <dxf>
      <font>
        <color rgb="FF0000CC"/>
      </font>
    </dxf>
    <dxf>
      <font>
        <color rgb="FF008000"/>
      </font>
    </dxf>
    <dxf>
      <font>
        <color rgb="FFFF0000"/>
      </font>
    </dxf>
    <dxf>
      <font>
        <color rgb="FF0000CC"/>
      </font>
    </dxf>
    <dxf>
      <font>
        <color rgb="FF008000"/>
      </font>
    </dxf>
    <dxf>
      <font>
        <color rgb="FFFF0000"/>
      </font>
    </dxf>
    <dxf>
      <font>
        <color rgb="FF0000CC"/>
      </font>
    </dxf>
    <dxf>
      <font>
        <color rgb="FF008000"/>
      </font>
    </dxf>
    <dxf>
      <font>
        <color rgb="FFFF0000"/>
      </font>
    </dxf>
    <dxf>
      <font>
        <color rgb="FF0000CC"/>
      </font>
    </dxf>
    <dxf>
      <font>
        <color rgb="FF008000"/>
      </font>
    </dxf>
    <dxf>
      <font>
        <color rgb="FFFF0000"/>
      </font>
    </dxf>
    <dxf>
      <font>
        <color rgb="FF0000CC"/>
      </font>
    </dxf>
  </dxfs>
  <tableStyles count="0" defaultTableStyle="TableStyleMedium2" defaultPivotStyle="PivotStyleLight16"/>
  <colors>
    <mruColors>
      <color rgb="FFFFFFCC"/>
      <color rgb="FFA38500"/>
      <color rgb="FFF8F8F8"/>
      <color rgb="FFCCFFFF"/>
      <color rgb="FFFFFF99"/>
      <color rgb="FFCCFF99"/>
      <color rgb="FFFFEF8B"/>
      <color rgb="FF0000CC"/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2322502986186142E-3"/>
          <c:w val="1"/>
          <c:h val="0.98186980242627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 (1 Obs)'!$C$7</c:f>
              <c:strCache>
                <c:ptCount val="1"/>
                <c:pt idx="0">
                  <c:v>Activity description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numFmt formatCode="0.0;0.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 (1 Obs)'!$B$8:$B$37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'VA (1 Obs)'!$Q$8:$Q$37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E5B-42CA-A498-CE55FB101E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01495984"/>
        <c:axId val="401496816"/>
      </c:barChart>
      <c:catAx>
        <c:axId val="401495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96816"/>
        <c:crosses val="autoZero"/>
        <c:auto val="1"/>
        <c:lblAlgn val="ctr"/>
        <c:lblOffset val="100"/>
        <c:noMultiLvlLbl val="0"/>
      </c:catAx>
      <c:valAx>
        <c:axId val="40149681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01495984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Value-added vs. Non-Value-Added</a:t>
            </a:r>
          </a:p>
        </c:rich>
      </c:tx>
      <c:layout>
        <c:manualLayout>
          <c:xMode val="edge"/>
          <c:yMode val="edge"/>
          <c:x val="0.25450419015888687"/>
          <c:y val="3.333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'VA (1 Obs)'!$L$44</c:f>
              <c:strCache>
                <c:ptCount val="1"/>
                <c:pt idx="0">
                  <c:v>BNVA / NVA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'VA (1 Obs)'!$M$44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6-4E69-A12A-747E78EDA5AA}"/>
            </c:ext>
          </c:extLst>
        </c:ser>
        <c:ser>
          <c:idx val="1"/>
          <c:order val="1"/>
          <c:tx>
            <c:strRef>
              <c:f>'VA (1 Obs)'!$L$43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16-4E69-A12A-747E78EDA5A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D016-4E69-A12A-747E78EDA5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'VA (1 Obs)'!$M$43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16-4E69-A12A-747E78EDA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14175"/>
        <c:axId val="59408767"/>
      </c:barChart>
      <c:catAx>
        <c:axId val="5941417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408767"/>
        <c:crosses val="autoZero"/>
        <c:auto val="1"/>
        <c:lblAlgn val="ctr"/>
        <c:lblOffset val="100"/>
        <c:noMultiLvlLbl val="0"/>
      </c:catAx>
      <c:valAx>
        <c:axId val="59408767"/>
        <c:scaling>
          <c:orientation val="minMax"/>
          <c:min val="0"/>
        </c:scaling>
        <c:delete val="1"/>
        <c:axPos val="b"/>
        <c:numFmt formatCode="0%" sourceLinked="1"/>
        <c:majorTickMark val="none"/>
        <c:minorTickMark val="none"/>
        <c:tickLblPos val="nextTo"/>
        <c:crossAx val="5941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2322502986186142E-3"/>
          <c:w val="1"/>
          <c:h val="0.98186980242627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 (6 Obs)'!$D$8</c:f>
              <c:strCache>
                <c:ptCount val="1"/>
                <c:pt idx="0">
                  <c:v>Activity description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numFmt formatCode="0.0;0.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 (6 Obs)'!$B$9:$B$33</c:f>
              <c:numCache>
                <c:formatCode>General</c:formatCode>
                <c:ptCount val="2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</c:numCache>
            </c:numRef>
          </c:cat>
          <c:val>
            <c:numRef>
              <c:f>'VA (6 Obs)'!$X$9:$X$33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E7B-41A8-A792-C19C94E662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01495984"/>
        <c:axId val="401496816"/>
      </c:barChart>
      <c:catAx>
        <c:axId val="401495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96816"/>
        <c:crosses val="autoZero"/>
        <c:auto val="1"/>
        <c:lblAlgn val="ctr"/>
        <c:lblOffset val="100"/>
        <c:noMultiLvlLbl val="0"/>
      </c:catAx>
      <c:valAx>
        <c:axId val="40149681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01495984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Value-added vs. Non-Value-Added</a:t>
            </a:r>
          </a:p>
        </c:rich>
      </c:tx>
      <c:layout>
        <c:manualLayout>
          <c:xMode val="edge"/>
          <c:yMode val="edge"/>
          <c:x val="0.25450419015888687"/>
          <c:y val="3.333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'VA (6 Obs)'!$S$40</c:f>
              <c:strCache>
                <c:ptCount val="1"/>
                <c:pt idx="0">
                  <c:v>ENVA / NVA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'VA (6 Obs)'!$T$40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F-455C-A19C-AA800852958B}"/>
            </c:ext>
          </c:extLst>
        </c:ser>
        <c:ser>
          <c:idx val="1"/>
          <c:order val="1"/>
          <c:tx>
            <c:strRef>
              <c:f>'VA (6 Obs)'!$S$39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9F-455C-A19C-AA800852958B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899F-455C-A19C-AA800852958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'VA (6 Obs)'!$T$39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F-455C-A19C-AA800852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14175"/>
        <c:axId val="59408767"/>
      </c:barChart>
      <c:catAx>
        <c:axId val="5941417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408767"/>
        <c:crosses val="autoZero"/>
        <c:auto val="1"/>
        <c:lblAlgn val="ctr"/>
        <c:lblOffset val="100"/>
        <c:noMultiLvlLbl val="0"/>
      </c:catAx>
      <c:valAx>
        <c:axId val="59408767"/>
        <c:scaling>
          <c:orientation val="minMax"/>
          <c:min val="0"/>
        </c:scaling>
        <c:delete val="1"/>
        <c:axPos val="b"/>
        <c:numFmt formatCode="0%" sourceLinked="1"/>
        <c:majorTickMark val="none"/>
        <c:minorTickMark val="none"/>
        <c:tickLblPos val="nextTo"/>
        <c:crossAx val="5941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2322502986186142E-3"/>
          <c:w val="1"/>
          <c:h val="0.98186980242627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 (1 Obs) Example'!$C$7</c:f>
              <c:strCache>
                <c:ptCount val="1"/>
                <c:pt idx="0">
                  <c:v>Activity description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numFmt formatCode="0.0;0.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 (1 Obs) Example'!$B$8:$B$37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'VA (1 Obs) Example'!$Q$8:$Q$37</c:f>
              <c:numCache>
                <c:formatCode>General</c:formatCode>
                <c:ptCount val="30"/>
                <c:pt idx="0">
                  <c:v>-16</c:v>
                </c:pt>
                <c:pt idx="1">
                  <c:v>12</c:v>
                </c:pt>
                <c:pt idx="2">
                  <c:v>-23</c:v>
                </c:pt>
                <c:pt idx="3">
                  <c:v>33</c:v>
                </c:pt>
                <c:pt idx="4">
                  <c:v>-20</c:v>
                </c:pt>
                <c:pt idx="5">
                  <c:v>12</c:v>
                </c:pt>
                <c:pt idx="6">
                  <c:v>-15</c:v>
                </c:pt>
                <c:pt idx="7">
                  <c:v>-15</c:v>
                </c:pt>
                <c:pt idx="8">
                  <c:v>-23</c:v>
                </c:pt>
                <c:pt idx="9">
                  <c:v>20</c:v>
                </c:pt>
                <c:pt idx="10">
                  <c:v>45</c:v>
                </c:pt>
                <c:pt idx="11">
                  <c:v>-30</c:v>
                </c:pt>
                <c:pt idx="12">
                  <c:v>-20</c:v>
                </c:pt>
                <c:pt idx="13">
                  <c:v>-20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A6BA-439E-A994-62C56F7034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01495984"/>
        <c:axId val="401496816"/>
      </c:barChart>
      <c:catAx>
        <c:axId val="401495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96816"/>
        <c:crosses val="autoZero"/>
        <c:auto val="1"/>
        <c:lblAlgn val="ctr"/>
        <c:lblOffset val="100"/>
        <c:noMultiLvlLbl val="0"/>
      </c:catAx>
      <c:valAx>
        <c:axId val="40149681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01495984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Value-added vs. Non-Value-Added</a:t>
            </a:r>
          </a:p>
        </c:rich>
      </c:tx>
      <c:layout>
        <c:manualLayout>
          <c:xMode val="edge"/>
          <c:yMode val="edge"/>
          <c:x val="0.25450419015888687"/>
          <c:y val="3.333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'VA (1 Obs) Example'!$L$44</c:f>
              <c:strCache>
                <c:ptCount val="1"/>
                <c:pt idx="0">
                  <c:v>BNVA / NVA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'VA (1 Obs) Example'!$M$44</c:f>
              <c:numCache>
                <c:formatCode>0.0%</c:formatCode>
                <c:ptCount val="1"/>
                <c:pt idx="0">
                  <c:v>0.59868421052631571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9-4AB6-BE69-C10C4EDFE4BF}"/>
            </c:ext>
          </c:extLst>
        </c:ser>
        <c:ser>
          <c:idx val="1"/>
          <c:order val="1"/>
          <c:tx>
            <c:strRef>
              <c:f>'VA (1 Obs) Example'!$L$43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989-4AB6-BE69-C10C4EDFE4BF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0989-4AB6-BE69-C10C4EDFE4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'VA (1 Obs) Example'!$M$43</c:f>
              <c:numCache>
                <c:formatCode>0.0%</c:formatCode>
                <c:ptCount val="1"/>
                <c:pt idx="0">
                  <c:v>0.40131578947368424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89-4AB6-BE69-C10C4EDFE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14175"/>
        <c:axId val="59408767"/>
      </c:barChart>
      <c:catAx>
        <c:axId val="5941417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408767"/>
        <c:crosses val="autoZero"/>
        <c:auto val="1"/>
        <c:lblAlgn val="ctr"/>
        <c:lblOffset val="100"/>
        <c:noMultiLvlLbl val="0"/>
      </c:catAx>
      <c:valAx>
        <c:axId val="59408767"/>
        <c:scaling>
          <c:orientation val="minMax"/>
          <c:min val="0"/>
        </c:scaling>
        <c:delete val="1"/>
        <c:axPos val="b"/>
        <c:numFmt formatCode="0%" sourceLinked="1"/>
        <c:majorTickMark val="none"/>
        <c:minorTickMark val="none"/>
        <c:tickLblPos val="nextTo"/>
        <c:crossAx val="5941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2322502986186142E-3"/>
          <c:w val="1"/>
          <c:h val="0.98186980242627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 (6 Obs) Example'!$D$8</c:f>
              <c:strCache>
                <c:ptCount val="1"/>
                <c:pt idx="0">
                  <c:v>Activity description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numFmt formatCode="0.0;0.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 (6 Obs) Example'!$B$9:$B$33</c:f>
              <c:numCache>
                <c:formatCode>General</c:formatCode>
                <c:ptCount val="2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</c:numCache>
            </c:numRef>
          </c:cat>
          <c:val>
            <c:numRef>
              <c:f>'VA (6 Obs) Example'!$X$9:$X$33</c:f>
              <c:numCache>
                <c:formatCode>General</c:formatCode>
                <c:ptCount val="25"/>
                <c:pt idx="0">
                  <c:v>-13.175000000000001</c:v>
                </c:pt>
                <c:pt idx="1">
                  <c:v>-9.625</c:v>
                </c:pt>
                <c:pt idx="2">
                  <c:v>-19.625</c:v>
                </c:pt>
                <c:pt idx="3">
                  <c:v>-19.125</c:v>
                </c:pt>
                <c:pt idx="4">
                  <c:v>1.7749999999999999</c:v>
                </c:pt>
                <c:pt idx="5">
                  <c:v>12.5</c:v>
                </c:pt>
                <c:pt idx="6">
                  <c:v>2.8</c:v>
                </c:pt>
                <c:pt idx="7">
                  <c:v>-120</c:v>
                </c:pt>
                <c:pt idx="8">
                  <c:v>10</c:v>
                </c:pt>
                <c:pt idx="9">
                  <c:v>2.5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3B84-46D6-A3B4-3FF88BE88D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01495984"/>
        <c:axId val="401496816"/>
      </c:barChart>
      <c:catAx>
        <c:axId val="401495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96816"/>
        <c:crosses val="autoZero"/>
        <c:auto val="1"/>
        <c:lblAlgn val="ctr"/>
        <c:lblOffset val="100"/>
        <c:noMultiLvlLbl val="0"/>
      </c:catAx>
      <c:valAx>
        <c:axId val="40149681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01495984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Value-added vs. Non-Value-Added</a:t>
            </a:r>
          </a:p>
        </c:rich>
      </c:tx>
      <c:layout>
        <c:manualLayout>
          <c:xMode val="edge"/>
          <c:yMode val="edge"/>
          <c:x val="0.25450419015888687"/>
          <c:y val="3.333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'VA (6 Obs) Example'!$S$40</c:f>
              <c:strCache>
                <c:ptCount val="1"/>
                <c:pt idx="0">
                  <c:v>ENVA / NVA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'VA (6 Obs) Example'!$T$40</c:f>
              <c:numCache>
                <c:formatCode>0.0%</c:formatCode>
                <c:ptCount val="1"/>
                <c:pt idx="0">
                  <c:v>0.8599171107164002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C-4214-9C1D-FC15C25E8D82}"/>
            </c:ext>
          </c:extLst>
        </c:ser>
        <c:ser>
          <c:idx val="1"/>
          <c:order val="1"/>
          <c:tx>
            <c:strRef>
              <c:f>'VA (6 Obs) Example'!$S$39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47C-4214-9C1D-FC15C25E8D82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A47C-4214-9C1D-FC15C25E8D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'VA (6 Obs) Example'!$T$39</c:f>
              <c:numCache>
                <c:formatCode>0.0%</c:formatCode>
                <c:ptCount val="1"/>
                <c:pt idx="0">
                  <c:v>0.14008288928359977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C-4214-9C1D-FC15C25E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14175"/>
        <c:axId val="59408767"/>
      </c:barChart>
      <c:catAx>
        <c:axId val="5941417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408767"/>
        <c:crosses val="autoZero"/>
        <c:auto val="1"/>
        <c:lblAlgn val="ctr"/>
        <c:lblOffset val="100"/>
        <c:noMultiLvlLbl val="0"/>
      </c:catAx>
      <c:valAx>
        <c:axId val="59408767"/>
        <c:scaling>
          <c:orientation val="minMax"/>
          <c:min val="0"/>
        </c:scaling>
        <c:delete val="1"/>
        <c:axPos val="b"/>
        <c:numFmt formatCode="0%" sourceLinked="1"/>
        <c:majorTickMark val="none"/>
        <c:minorTickMark val="none"/>
        <c:tickLblPos val="nextTo"/>
        <c:crossAx val="5941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244927</xdr:colOff>
      <xdr:row>6</xdr:row>
      <xdr:rowOff>272141</xdr:rowOff>
    </xdr:from>
    <xdr:to>
      <xdr:col>24</xdr:col>
      <xdr:colOff>369794</xdr:colOff>
      <xdr:row>37</xdr:row>
      <xdr:rowOff>122464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B871B9-5A33-4EF5-8D5E-F70DF1CBB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1809749</xdr:colOff>
      <xdr:row>44</xdr:row>
      <xdr:rowOff>81646</xdr:rowOff>
    </xdr:from>
    <xdr:to>
      <xdr:col>12</xdr:col>
      <xdr:colOff>966107</xdr:colOff>
      <xdr:row>51</xdr:row>
      <xdr:rowOff>54431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287330-A1BC-4CF2-A6DF-5CAEC3100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27214</xdr:colOff>
      <xdr:row>0</xdr:row>
      <xdr:rowOff>27215</xdr:rowOff>
    </xdr:from>
    <xdr:to>
      <xdr:col>1</xdr:col>
      <xdr:colOff>332100</xdr:colOff>
      <xdr:row>1</xdr:row>
      <xdr:rowOff>34418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0E95565-11A4-4F1B-BFFE-7E98B2E5F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189" y="27215"/>
          <a:ext cx="304886" cy="374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92528</xdr:colOff>
      <xdr:row>7</xdr:row>
      <xdr:rowOff>327558</xdr:rowOff>
    </xdr:from>
    <xdr:to>
      <xdr:col>29</xdr:col>
      <xdr:colOff>318656</xdr:colOff>
      <xdr:row>33</xdr:row>
      <xdr:rowOff>170261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98CFEB-14B0-4726-978C-29F056781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969817</xdr:colOff>
      <xdr:row>40</xdr:row>
      <xdr:rowOff>81646</xdr:rowOff>
    </xdr:from>
    <xdr:to>
      <xdr:col>20</xdr:col>
      <xdr:colOff>2522</xdr:colOff>
      <xdr:row>47</xdr:row>
      <xdr:rowOff>54431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2ED4ED-4F44-402A-899A-4B3A3A9BA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304886</xdr:colOff>
      <xdr:row>1</xdr:row>
      <xdr:rowOff>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542519-B20E-405C-BADA-5EB1488B1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57" y="0"/>
          <a:ext cx="304886" cy="374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244927</xdr:colOff>
      <xdr:row>6</xdr:row>
      <xdr:rowOff>272141</xdr:rowOff>
    </xdr:from>
    <xdr:to>
      <xdr:col>24</xdr:col>
      <xdr:colOff>369794</xdr:colOff>
      <xdr:row>37</xdr:row>
      <xdr:rowOff>122464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1C1463-F2A3-488E-B16B-ADC564EDC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1809749</xdr:colOff>
      <xdr:row>44</xdr:row>
      <xdr:rowOff>81646</xdr:rowOff>
    </xdr:from>
    <xdr:to>
      <xdr:col>12</xdr:col>
      <xdr:colOff>966107</xdr:colOff>
      <xdr:row>51</xdr:row>
      <xdr:rowOff>54431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BBD314-FC7E-4711-B5CA-656D62037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27214</xdr:colOff>
      <xdr:row>0</xdr:row>
      <xdr:rowOff>27215</xdr:rowOff>
    </xdr:from>
    <xdr:to>
      <xdr:col>1</xdr:col>
      <xdr:colOff>332100</xdr:colOff>
      <xdr:row>1</xdr:row>
      <xdr:rowOff>34418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D2AE88-4BCF-4313-94DC-8EB3BEE89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094" y="27215"/>
          <a:ext cx="304886" cy="3729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92528</xdr:colOff>
      <xdr:row>7</xdr:row>
      <xdr:rowOff>327558</xdr:rowOff>
    </xdr:from>
    <xdr:to>
      <xdr:col>29</xdr:col>
      <xdr:colOff>318656</xdr:colOff>
      <xdr:row>33</xdr:row>
      <xdr:rowOff>170261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C6AEBF-8B62-4D5A-B78B-CA56FC0EB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969817</xdr:colOff>
      <xdr:row>40</xdr:row>
      <xdr:rowOff>81646</xdr:rowOff>
    </xdr:from>
    <xdr:to>
      <xdr:col>20</xdr:col>
      <xdr:colOff>2522</xdr:colOff>
      <xdr:row>47</xdr:row>
      <xdr:rowOff>54431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9BBE79-A90E-4A9C-BC25-3F6D73732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304886</xdr:colOff>
      <xdr:row>1</xdr:row>
      <xdr:rowOff>4642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DC9C5F-9D84-450D-B501-110150FED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0"/>
          <a:ext cx="304886" cy="3704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resunfarms.sharepoint.com/sites/HEART/Shared%20Documents/025_SWAT%20Team/CI%20Tools/CI%20Templates/Value%20Added%20Analysis%20worksheet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AS IS"/>
    </sheetNames>
    <sheetDataSet>
      <sheetData sheetId="0"/>
      <sheetData sheetId="1">
        <row r="8">
          <cell r="D8" t="str">
            <v>Activity description</v>
          </cell>
        </row>
        <row r="9">
          <cell r="B9">
            <v>1</v>
          </cell>
          <cell r="X9">
            <v>-13.175000000000001</v>
          </cell>
        </row>
        <row r="10">
          <cell r="B10">
            <v>3</v>
          </cell>
          <cell r="X10">
            <v>-9.625</v>
          </cell>
        </row>
        <row r="11">
          <cell r="B11">
            <v>5</v>
          </cell>
          <cell r="X11">
            <v>-19.625</v>
          </cell>
        </row>
        <row r="12">
          <cell r="B12">
            <v>7</v>
          </cell>
          <cell r="X12">
            <v>-19.125</v>
          </cell>
        </row>
        <row r="13">
          <cell r="B13">
            <v>9</v>
          </cell>
          <cell r="X13">
            <v>1.7749999999999999</v>
          </cell>
        </row>
        <row r="14">
          <cell r="B14">
            <v>11</v>
          </cell>
          <cell r="X14">
            <v>12.5</v>
          </cell>
        </row>
        <row r="15">
          <cell r="B15">
            <v>12</v>
          </cell>
          <cell r="X15">
            <v>2.8</v>
          </cell>
        </row>
        <row r="16">
          <cell r="B16">
            <v>13</v>
          </cell>
          <cell r="X16">
            <v>-120</v>
          </cell>
        </row>
        <row r="17">
          <cell r="B17">
            <v>14</v>
          </cell>
          <cell r="X17">
            <v>10</v>
          </cell>
        </row>
        <row r="18">
          <cell r="B18">
            <v>15</v>
          </cell>
          <cell r="X18">
            <v>2.5</v>
          </cell>
        </row>
        <row r="19">
          <cell r="B19">
            <v>16</v>
          </cell>
          <cell r="X19" t="str">
            <v/>
          </cell>
        </row>
        <row r="20">
          <cell r="B20">
            <v>17</v>
          </cell>
          <cell r="X20" t="str">
            <v/>
          </cell>
        </row>
        <row r="21">
          <cell r="B21">
            <v>18</v>
          </cell>
          <cell r="X21" t="str">
            <v/>
          </cell>
        </row>
        <row r="22">
          <cell r="B22">
            <v>19</v>
          </cell>
          <cell r="X22" t="str">
            <v/>
          </cell>
        </row>
        <row r="23">
          <cell r="B23">
            <v>20</v>
          </cell>
          <cell r="X23" t="str">
            <v/>
          </cell>
        </row>
        <row r="24">
          <cell r="B24">
            <v>21</v>
          </cell>
          <cell r="X24" t="str">
            <v/>
          </cell>
        </row>
        <row r="25">
          <cell r="B25">
            <v>22</v>
          </cell>
          <cell r="X25" t="str">
            <v/>
          </cell>
        </row>
        <row r="26">
          <cell r="B26">
            <v>23</v>
          </cell>
          <cell r="X26" t="str">
            <v/>
          </cell>
        </row>
        <row r="27">
          <cell r="B27">
            <v>24</v>
          </cell>
          <cell r="X27" t="str">
            <v/>
          </cell>
        </row>
        <row r="28">
          <cell r="B28">
            <v>25</v>
          </cell>
          <cell r="X28" t="str">
            <v/>
          </cell>
        </row>
        <row r="29">
          <cell r="B29">
            <v>26</v>
          </cell>
          <cell r="X29" t="str">
            <v/>
          </cell>
        </row>
        <row r="30">
          <cell r="B30">
            <v>27</v>
          </cell>
          <cell r="X30" t="str">
            <v/>
          </cell>
        </row>
        <row r="31">
          <cell r="B31">
            <v>28</v>
          </cell>
          <cell r="X31" t="str">
            <v/>
          </cell>
        </row>
        <row r="32">
          <cell r="B32">
            <v>29</v>
          </cell>
          <cell r="X32" t="str">
            <v/>
          </cell>
        </row>
        <row r="33">
          <cell r="B33">
            <v>30</v>
          </cell>
          <cell r="X33" t="str">
            <v/>
          </cell>
        </row>
        <row r="39">
          <cell r="S39" t="str">
            <v>VA</v>
          </cell>
          <cell r="T39">
            <v>0.14008288928359977</v>
          </cell>
        </row>
        <row r="40">
          <cell r="S40" t="str">
            <v>ENVA / NVA</v>
          </cell>
          <cell r="T40">
            <v>0.8599171107164002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53C06-76C1-4027-9B66-6CB12C79040F}">
  <sheetPr>
    <pageSetUpPr fitToPage="1"/>
  </sheetPr>
  <dimension ref="A1:AG65"/>
  <sheetViews>
    <sheetView showGridLines="0" showRowColHeaders="0" topLeftCell="A16" zoomScale="85" zoomScaleNormal="85" workbookViewId="0">
      <selection activeCell="M44" sqref="M44"/>
    </sheetView>
  </sheetViews>
  <sheetFormatPr defaultColWidth="8.88671875" defaultRowHeight="13.8" x14ac:dyDescent="0.3"/>
  <cols>
    <col min="1" max="1" width="2.6640625" style="30" customWidth="1"/>
    <col min="2" max="2" width="6.6640625" style="30" customWidth="1"/>
    <col min="3" max="3" width="27.6640625" style="30" customWidth="1"/>
    <col min="4" max="5" width="14.6640625" style="30" customWidth="1"/>
    <col min="6" max="6" width="0.88671875" style="30" customWidth="1"/>
    <col min="7" max="11" width="9.6640625" style="30" customWidth="1"/>
    <col min="12" max="12" width="0.88671875" style="30" customWidth="1"/>
    <col min="13" max="13" width="14.6640625" style="30" customWidth="1"/>
    <col min="14" max="14" width="24.6640625" style="30" customWidth="1"/>
    <col min="15" max="15" width="2.6640625" style="30" hidden="1" customWidth="1"/>
    <col min="16" max="16" width="3" style="67" customWidth="1"/>
    <col min="17" max="17" width="3.6640625" style="67" customWidth="1"/>
    <col min="18" max="16384" width="8.88671875" style="30"/>
  </cols>
  <sheetData>
    <row r="1" spans="1:33" ht="29.25" customHeight="1" x14ac:dyDescent="0.5">
      <c r="A1" s="70"/>
      <c r="B1" s="70"/>
      <c r="C1" s="71" t="s">
        <v>60</v>
      </c>
      <c r="D1" s="130" t="s">
        <v>67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70"/>
      <c r="AF1" s="70"/>
      <c r="AG1" s="70"/>
    </row>
    <row r="2" spans="1:33" ht="12" customHeight="1" x14ac:dyDescent="0.3">
      <c r="A2" s="70"/>
      <c r="B2" s="73"/>
      <c r="C2" s="70"/>
      <c r="D2" s="70"/>
      <c r="E2" s="70"/>
      <c r="F2" s="70"/>
      <c r="G2" s="70"/>
      <c r="H2" s="74"/>
      <c r="I2" s="70"/>
      <c r="J2" s="70"/>
      <c r="K2" s="73"/>
      <c r="L2" s="73"/>
      <c r="M2" s="73"/>
      <c r="N2" s="70"/>
      <c r="O2" s="70"/>
      <c r="P2" s="72"/>
      <c r="Q2" s="72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8" customHeight="1" x14ac:dyDescent="0.3">
      <c r="A3" s="70"/>
      <c r="B3" s="78" t="s">
        <v>0</v>
      </c>
      <c r="C3" s="69"/>
      <c r="D3" s="77" t="s">
        <v>66</v>
      </c>
      <c r="E3" s="100"/>
      <c r="F3" s="101"/>
      <c r="G3" s="70"/>
      <c r="H3" s="74"/>
      <c r="I3" s="78" t="s">
        <v>13</v>
      </c>
      <c r="J3" s="96"/>
      <c r="K3" s="95"/>
      <c r="L3" s="73"/>
      <c r="M3" s="78" t="s">
        <v>2</v>
      </c>
      <c r="N3" s="69"/>
      <c r="O3" s="31"/>
      <c r="P3" s="72"/>
      <c r="Q3" s="72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33" ht="18" customHeight="1" x14ac:dyDescent="0.3">
      <c r="A4" s="70"/>
      <c r="B4" s="78" t="s">
        <v>1</v>
      </c>
      <c r="C4" s="69"/>
      <c r="D4" s="70"/>
      <c r="E4" s="70"/>
      <c r="F4" s="70"/>
      <c r="G4" s="74"/>
      <c r="H4" s="74"/>
      <c r="I4" s="74"/>
      <c r="J4" s="74"/>
      <c r="K4" s="75"/>
      <c r="L4" s="75"/>
      <c r="M4" s="70"/>
      <c r="N4" s="70"/>
      <c r="O4" s="70"/>
      <c r="P4" s="72"/>
      <c r="Q4" s="72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</row>
    <row r="5" spans="1:33" ht="4.5" customHeight="1" x14ac:dyDescent="0.3">
      <c r="A5" s="70"/>
      <c r="B5" s="70"/>
      <c r="C5" s="70"/>
      <c r="D5" s="70"/>
      <c r="E5" s="70"/>
      <c r="F5" s="32"/>
      <c r="G5" s="33"/>
      <c r="H5" s="33"/>
      <c r="I5" s="33"/>
      <c r="J5" s="33"/>
      <c r="K5" s="32"/>
      <c r="L5" s="32"/>
      <c r="M5" s="70"/>
      <c r="N5" s="70"/>
      <c r="O5" s="70"/>
      <c r="P5" s="72"/>
      <c r="Q5" s="72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</row>
    <row r="6" spans="1:33" ht="14.4" x14ac:dyDescent="0.3">
      <c r="A6" s="70"/>
      <c r="B6" s="75"/>
      <c r="C6" s="74"/>
      <c r="D6" s="76"/>
      <c r="E6" s="74"/>
      <c r="F6" s="33"/>
      <c r="G6" s="25" t="s">
        <v>5</v>
      </c>
      <c r="H6" s="26" t="s">
        <v>6</v>
      </c>
      <c r="I6" s="27" t="s">
        <v>7</v>
      </c>
      <c r="J6" s="65" t="s">
        <v>8</v>
      </c>
      <c r="K6" s="28" t="s">
        <v>9</v>
      </c>
      <c r="L6" s="29"/>
      <c r="M6" s="84"/>
      <c r="N6" s="83"/>
      <c r="O6" s="70"/>
      <c r="P6" s="72"/>
      <c r="Q6" s="72"/>
      <c r="R6" s="70"/>
      <c r="S6" s="70"/>
      <c r="T6" s="70"/>
      <c r="U6" s="97" t="s">
        <v>63</v>
      </c>
      <c r="V6" s="97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3" ht="27" customHeight="1" thickBot="1" x14ac:dyDescent="0.35">
      <c r="A7" s="75"/>
      <c r="B7" s="6" t="s">
        <v>27</v>
      </c>
      <c r="C7" s="11" t="s">
        <v>28</v>
      </c>
      <c r="D7" s="6" t="s">
        <v>33</v>
      </c>
      <c r="E7" s="6" t="s">
        <v>34</v>
      </c>
      <c r="F7" s="17"/>
      <c r="G7" s="1" t="s">
        <v>58</v>
      </c>
      <c r="H7" s="2" t="s">
        <v>4</v>
      </c>
      <c r="I7" s="9" t="s">
        <v>57</v>
      </c>
      <c r="J7" s="66" t="s">
        <v>3</v>
      </c>
      <c r="K7" s="10" t="s">
        <v>59</v>
      </c>
      <c r="L7" s="34"/>
      <c r="M7" s="6" t="s">
        <v>19</v>
      </c>
      <c r="N7" s="12" t="s">
        <v>26</v>
      </c>
      <c r="P7" s="72"/>
      <c r="Q7" s="72"/>
      <c r="R7" s="70"/>
      <c r="S7" s="70"/>
      <c r="T7" s="70"/>
      <c r="U7" s="97"/>
      <c r="V7" s="97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18" customHeight="1" thickTop="1" x14ac:dyDescent="0.3">
      <c r="A8" s="75"/>
      <c r="B8" s="37">
        <v>1</v>
      </c>
      <c r="C8" s="38"/>
      <c r="D8" s="91"/>
      <c r="E8" s="93"/>
      <c r="F8" s="18"/>
      <c r="G8" s="43"/>
      <c r="H8" s="44"/>
      <c r="I8" s="44"/>
      <c r="J8" s="44"/>
      <c r="K8" s="45"/>
      <c r="L8" s="21"/>
      <c r="M8" s="52"/>
      <c r="N8" s="53"/>
      <c r="O8" s="35" t="s">
        <v>10</v>
      </c>
      <c r="P8" s="72" t="str">
        <f>IF(ISBLANK(M8),"",IF(M8="VA",1,-1))</f>
        <v/>
      </c>
      <c r="Q8" s="72" t="str">
        <f t="shared" ref="Q8:Q37" si="0">IF(ISBLANK(D8),"",IF(ISBLANK(M8),"",D8*P8))</f>
        <v/>
      </c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</row>
    <row r="9" spans="1:33" ht="18" customHeight="1" x14ac:dyDescent="0.3">
      <c r="A9" s="75"/>
      <c r="B9" s="5">
        <v>2</v>
      </c>
      <c r="C9" s="39"/>
      <c r="D9" s="92"/>
      <c r="E9" s="40"/>
      <c r="F9" s="19"/>
      <c r="G9" s="46"/>
      <c r="H9" s="47"/>
      <c r="I9" s="47"/>
      <c r="J9" s="47"/>
      <c r="K9" s="48"/>
      <c r="L9" s="22"/>
      <c r="M9" s="54"/>
      <c r="N9" s="55"/>
      <c r="O9" s="35" t="s">
        <v>11</v>
      </c>
      <c r="P9" s="72" t="str">
        <f t="shared" ref="P9:P37" si="1">IF(ISBLANK(M9),"",IF(M9="VA",1,-1))</f>
        <v/>
      </c>
      <c r="Q9" s="72" t="str">
        <f t="shared" si="0"/>
        <v/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18" customHeight="1" x14ac:dyDescent="0.3">
      <c r="A10" s="75"/>
      <c r="B10" s="5">
        <v>3</v>
      </c>
      <c r="C10" s="39"/>
      <c r="D10" s="92"/>
      <c r="E10" s="40"/>
      <c r="F10" s="19"/>
      <c r="G10" s="46"/>
      <c r="H10" s="47"/>
      <c r="I10" s="47"/>
      <c r="J10" s="47"/>
      <c r="K10" s="48"/>
      <c r="L10" s="22"/>
      <c r="M10" s="54"/>
      <c r="N10" s="55"/>
      <c r="O10" s="35" t="s">
        <v>12</v>
      </c>
      <c r="P10" s="72" t="str">
        <f t="shared" si="1"/>
        <v/>
      </c>
      <c r="Q10" s="72" t="str">
        <f t="shared" si="0"/>
        <v/>
      </c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3" ht="18" customHeight="1" x14ac:dyDescent="0.3">
      <c r="A11" s="75"/>
      <c r="B11" s="5">
        <v>4</v>
      </c>
      <c r="C11" s="39"/>
      <c r="D11" s="92"/>
      <c r="E11" s="40"/>
      <c r="F11" s="19"/>
      <c r="G11" s="46"/>
      <c r="H11" s="47"/>
      <c r="I11" s="47"/>
      <c r="J11" s="47"/>
      <c r="K11" s="48"/>
      <c r="L11" s="22"/>
      <c r="M11" s="54"/>
      <c r="N11" s="55"/>
      <c r="O11" s="35"/>
      <c r="P11" s="72" t="str">
        <f t="shared" si="1"/>
        <v/>
      </c>
      <c r="Q11" s="72" t="str">
        <f t="shared" si="0"/>
        <v/>
      </c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  <row r="12" spans="1:33" ht="18" customHeight="1" x14ac:dyDescent="0.3">
      <c r="A12" s="75"/>
      <c r="B12" s="5">
        <v>5</v>
      </c>
      <c r="C12" s="39"/>
      <c r="D12" s="92"/>
      <c r="E12" s="40"/>
      <c r="F12" s="19"/>
      <c r="G12" s="46"/>
      <c r="H12" s="47"/>
      <c r="I12" s="47"/>
      <c r="J12" s="47"/>
      <c r="K12" s="48"/>
      <c r="L12" s="22"/>
      <c r="M12" s="54"/>
      <c r="N12" s="55"/>
      <c r="O12" s="35" t="s">
        <v>14</v>
      </c>
      <c r="P12" s="72" t="str">
        <f t="shared" si="1"/>
        <v/>
      </c>
      <c r="Q12" s="72" t="str">
        <f t="shared" si="0"/>
        <v/>
      </c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</row>
    <row r="13" spans="1:33" ht="18" customHeight="1" x14ac:dyDescent="0.3">
      <c r="A13" s="75"/>
      <c r="B13" s="5">
        <v>6</v>
      </c>
      <c r="C13" s="39"/>
      <c r="D13" s="92"/>
      <c r="E13" s="40"/>
      <c r="F13" s="19"/>
      <c r="G13" s="46"/>
      <c r="H13" s="47"/>
      <c r="I13" s="47"/>
      <c r="J13" s="47"/>
      <c r="K13" s="48"/>
      <c r="L13" s="22"/>
      <c r="M13" s="54"/>
      <c r="N13" s="55"/>
      <c r="O13" s="35" t="s">
        <v>15</v>
      </c>
      <c r="P13" s="72" t="str">
        <f t="shared" si="1"/>
        <v/>
      </c>
      <c r="Q13" s="72" t="str">
        <f t="shared" si="0"/>
        <v/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</row>
    <row r="14" spans="1:33" ht="18" customHeight="1" x14ac:dyDescent="0.3">
      <c r="A14" s="75"/>
      <c r="B14" s="5">
        <v>7</v>
      </c>
      <c r="C14" s="39"/>
      <c r="D14" s="92"/>
      <c r="E14" s="40"/>
      <c r="F14" s="19"/>
      <c r="G14" s="46"/>
      <c r="H14" s="47"/>
      <c r="I14" s="47"/>
      <c r="J14" s="47"/>
      <c r="K14" s="48"/>
      <c r="L14" s="22"/>
      <c r="M14" s="54"/>
      <c r="N14" s="55"/>
      <c r="O14" s="35"/>
      <c r="P14" s="72" t="str">
        <f t="shared" si="1"/>
        <v/>
      </c>
      <c r="Q14" s="72" t="str">
        <f t="shared" si="0"/>
        <v/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</row>
    <row r="15" spans="1:33" ht="18" customHeight="1" x14ac:dyDescent="0.3">
      <c r="A15" s="75"/>
      <c r="B15" s="5">
        <v>8</v>
      </c>
      <c r="C15" s="39"/>
      <c r="D15" s="92"/>
      <c r="E15" s="40"/>
      <c r="F15" s="19"/>
      <c r="G15" s="46"/>
      <c r="H15" s="47"/>
      <c r="I15" s="47"/>
      <c r="J15" s="47"/>
      <c r="K15" s="48"/>
      <c r="L15" s="22"/>
      <c r="M15" s="54"/>
      <c r="N15" s="55"/>
      <c r="O15" s="35" t="s">
        <v>16</v>
      </c>
      <c r="P15" s="72" t="str">
        <f t="shared" si="1"/>
        <v/>
      </c>
      <c r="Q15" s="72" t="str">
        <f t="shared" si="0"/>
        <v/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1:33" ht="18" customHeight="1" x14ac:dyDescent="0.3">
      <c r="A16" s="75"/>
      <c r="B16" s="5">
        <v>9</v>
      </c>
      <c r="C16" s="39"/>
      <c r="D16" s="92"/>
      <c r="E16" s="40"/>
      <c r="F16" s="19"/>
      <c r="G16" s="46"/>
      <c r="H16" s="47"/>
      <c r="I16" s="47"/>
      <c r="J16" s="47"/>
      <c r="K16" s="48"/>
      <c r="L16" s="22"/>
      <c r="M16" s="54"/>
      <c r="N16" s="55"/>
      <c r="O16" s="35" t="s">
        <v>17</v>
      </c>
      <c r="P16" s="72" t="str">
        <f t="shared" si="1"/>
        <v/>
      </c>
      <c r="Q16" s="72" t="str">
        <f t="shared" si="0"/>
        <v/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ht="18" customHeight="1" x14ac:dyDescent="0.3">
      <c r="A17" s="75"/>
      <c r="B17" s="5">
        <v>10</v>
      </c>
      <c r="C17" s="39"/>
      <c r="D17" s="92"/>
      <c r="E17" s="40"/>
      <c r="F17" s="19"/>
      <c r="G17" s="46"/>
      <c r="H17" s="47"/>
      <c r="I17" s="47"/>
      <c r="J17" s="47"/>
      <c r="K17" s="48"/>
      <c r="L17" s="22"/>
      <c r="M17" s="54"/>
      <c r="N17" s="55"/>
      <c r="O17" s="35" t="s">
        <v>18</v>
      </c>
      <c r="P17" s="72" t="str">
        <f t="shared" si="1"/>
        <v/>
      </c>
      <c r="Q17" s="72" t="str">
        <f t="shared" si="0"/>
        <v/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1:33" ht="18" customHeight="1" x14ac:dyDescent="0.3">
      <c r="A18" s="75"/>
      <c r="B18" s="5">
        <v>11</v>
      </c>
      <c r="C18" s="39"/>
      <c r="D18" s="92"/>
      <c r="E18" s="40"/>
      <c r="F18" s="19"/>
      <c r="G18" s="46"/>
      <c r="H18" s="47"/>
      <c r="I18" s="47"/>
      <c r="J18" s="47"/>
      <c r="K18" s="48"/>
      <c r="L18" s="22"/>
      <c r="M18" s="54"/>
      <c r="N18" s="55"/>
      <c r="O18" s="36"/>
      <c r="P18" s="72" t="str">
        <f t="shared" si="1"/>
        <v/>
      </c>
      <c r="Q18" s="72" t="str">
        <f t="shared" si="0"/>
        <v/>
      </c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:33" ht="18" customHeight="1" x14ac:dyDescent="0.3">
      <c r="A19" s="75"/>
      <c r="B19" s="5">
        <v>12</v>
      </c>
      <c r="C19" s="39"/>
      <c r="D19" s="92"/>
      <c r="E19" s="40"/>
      <c r="F19" s="19"/>
      <c r="G19" s="46"/>
      <c r="H19" s="47"/>
      <c r="I19" s="47"/>
      <c r="J19" s="47"/>
      <c r="K19" s="48"/>
      <c r="L19" s="22"/>
      <c r="M19" s="54"/>
      <c r="N19" s="55"/>
      <c r="O19" s="36"/>
      <c r="P19" s="72" t="str">
        <f t="shared" si="1"/>
        <v/>
      </c>
      <c r="Q19" s="72" t="str">
        <f t="shared" si="0"/>
        <v/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33" ht="18" customHeight="1" x14ac:dyDescent="0.3">
      <c r="A20" s="75"/>
      <c r="B20" s="5">
        <v>13</v>
      </c>
      <c r="C20" s="39"/>
      <c r="D20" s="92"/>
      <c r="E20" s="40"/>
      <c r="F20" s="19"/>
      <c r="G20" s="46"/>
      <c r="H20" s="47"/>
      <c r="I20" s="47"/>
      <c r="J20" s="47"/>
      <c r="K20" s="48"/>
      <c r="L20" s="22"/>
      <c r="M20" s="54"/>
      <c r="N20" s="55"/>
      <c r="O20" s="36"/>
      <c r="P20" s="72" t="str">
        <f t="shared" si="1"/>
        <v/>
      </c>
      <c r="Q20" s="72" t="str">
        <f t="shared" si="0"/>
        <v/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3" ht="18" customHeight="1" x14ac:dyDescent="0.3">
      <c r="A21" s="75"/>
      <c r="B21" s="5">
        <v>14</v>
      </c>
      <c r="C21" s="39"/>
      <c r="D21" s="92"/>
      <c r="E21" s="40"/>
      <c r="F21" s="19"/>
      <c r="G21" s="46"/>
      <c r="H21" s="47"/>
      <c r="I21" s="47"/>
      <c r="J21" s="47"/>
      <c r="K21" s="48"/>
      <c r="L21" s="22"/>
      <c r="M21" s="54"/>
      <c r="N21" s="55"/>
      <c r="O21" s="36"/>
      <c r="P21" s="72" t="str">
        <f t="shared" si="1"/>
        <v/>
      </c>
      <c r="Q21" s="72" t="str">
        <f t="shared" si="0"/>
        <v/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33" ht="18" customHeight="1" x14ac:dyDescent="0.3">
      <c r="A22" s="75"/>
      <c r="B22" s="5">
        <v>15</v>
      </c>
      <c r="C22" s="39"/>
      <c r="D22" s="92"/>
      <c r="E22" s="40"/>
      <c r="F22" s="19"/>
      <c r="G22" s="46"/>
      <c r="H22" s="47"/>
      <c r="I22" s="47"/>
      <c r="J22" s="47"/>
      <c r="K22" s="48"/>
      <c r="L22" s="22"/>
      <c r="M22" s="54"/>
      <c r="N22" s="55"/>
      <c r="O22" s="36"/>
      <c r="P22" s="72" t="str">
        <f t="shared" si="1"/>
        <v/>
      </c>
      <c r="Q22" s="72" t="str">
        <f t="shared" si="0"/>
        <v/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33" ht="18" customHeight="1" x14ac:dyDescent="0.3">
      <c r="A23" s="75"/>
      <c r="B23" s="5">
        <v>16</v>
      </c>
      <c r="C23" s="39"/>
      <c r="D23" s="92"/>
      <c r="E23" s="40"/>
      <c r="F23" s="19"/>
      <c r="G23" s="46"/>
      <c r="H23" s="47"/>
      <c r="I23" s="47"/>
      <c r="J23" s="47"/>
      <c r="K23" s="48"/>
      <c r="L23" s="22"/>
      <c r="M23" s="54"/>
      <c r="N23" s="55"/>
      <c r="O23" s="36"/>
      <c r="P23" s="72" t="str">
        <f t="shared" si="1"/>
        <v/>
      </c>
      <c r="Q23" s="72" t="str">
        <f t="shared" si="0"/>
        <v/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33" ht="18" customHeight="1" x14ac:dyDescent="0.3">
      <c r="A24" s="75"/>
      <c r="B24" s="5">
        <v>17</v>
      </c>
      <c r="C24" s="39"/>
      <c r="D24" s="92"/>
      <c r="E24" s="40"/>
      <c r="F24" s="19"/>
      <c r="G24" s="46"/>
      <c r="H24" s="47"/>
      <c r="I24" s="47"/>
      <c r="J24" s="47"/>
      <c r="K24" s="48"/>
      <c r="L24" s="22"/>
      <c r="M24" s="54"/>
      <c r="N24" s="55"/>
      <c r="O24" s="36"/>
      <c r="P24" s="72" t="str">
        <f t="shared" si="1"/>
        <v/>
      </c>
      <c r="Q24" s="72" t="str">
        <f t="shared" si="0"/>
        <v/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</row>
    <row r="25" spans="1:33" ht="18" customHeight="1" x14ac:dyDescent="0.3">
      <c r="A25" s="75"/>
      <c r="B25" s="5">
        <v>18</v>
      </c>
      <c r="C25" s="39"/>
      <c r="D25" s="92"/>
      <c r="E25" s="40"/>
      <c r="F25" s="19"/>
      <c r="G25" s="46"/>
      <c r="H25" s="47"/>
      <c r="I25" s="47"/>
      <c r="J25" s="47"/>
      <c r="K25" s="48"/>
      <c r="L25" s="22"/>
      <c r="M25" s="54"/>
      <c r="N25" s="55"/>
      <c r="O25" s="36"/>
      <c r="P25" s="72" t="str">
        <f t="shared" si="1"/>
        <v/>
      </c>
      <c r="Q25" s="72" t="str">
        <f t="shared" si="0"/>
        <v/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</row>
    <row r="26" spans="1:33" ht="18" customHeight="1" x14ac:dyDescent="0.3">
      <c r="A26" s="75"/>
      <c r="B26" s="5">
        <v>19</v>
      </c>
      <c r="C26" s="39"/>
      <c r="D26" s="92"/>
      <c r="E26" s="40"/>
      <c r="F26" s="19"/>
      <c r="G26" s="46"/>
      <c r="H26" s="47"/>
      <c r="I26" s="47"/>
      <c r="J26" s="47"/>
      <c r="K26" s="48"/>
      <c r="L26" s="22"/>
      <c r="M26" s="54"/>
      <c r="N26" s="55"/>
      <c r="O26" s="36"/>
      <c r="P26" s="72" t="str">
        <f t="shared" si="1"/>
        <v/>
      </c>
      <c r="Q26" s="72" t="str">
        <f t="shared" si="0"/>
        <v/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</row>
    <row r="27" spans="1:33" ht="18" customHeight="1" x14ac:dyDescent="0.3">
      <c r="A27" s="75"/>
      <c r="B27" s="5">
        <v>20</v>
      </c>
      <c r="C27" s="57"/>
      <c r="D27" s="92"/>
      <c r="E27" s="58"/>
      <c r="F27" s="59"/>
      <c r="G27" s="60"/>
      <c r="H27" s="61"/>
      <c r="I27" s="61"/>
      <c r="J27" s="61"/>
      <c r="K27" s="62"/>
      <c r="L27" s="63"/>
      <c r="M27" s="54"/>
      <c r="N27" s="64"/>
      <c r="O27" s="36"/>
      <c r="P27" s="72" t="str">
        <f t="shared" si="1"/>
        <v/>
      </c>
      <c r="Q27" s="72" t="str">
        <f t="shared" si="0"/>
        <v/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</row>
    <row r="28" spans="1:33" ht="18" customHeight="1" x14ac:dyDescent="0.3">
      <c r="A28" s="75"/>
      <c r="B28" s="5">
        <v>21</v>
      </c>
      <c r="C28" s="57"/>
      <c r="D28" s="92"/>
      <c r="E28" s="58"/>
      <c r="F28" s="59"/>
      <c r="G28" s="60"/>
      <c r="H28" s="61"/>
      <c r="I28" s="61"/>
      <c r="J28" s="61"/>
      <c r="K28" s="62"/>
      <c r="L28" s="63"/>
      <c r="M28" s="54"/>
      <c r="N28" s="64"/>
      <c r="O28" s="36"/>
      <c r="P28" s="72" t="str">
        <f t="shared" si="1"/>
        <v/>
      </c>
      <c r="Q28" s="72" t="str">
        <f t="shared" si="0"/>
        <v/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1:33" ht="18" customHeight="1" x14ac:dyDescent="0.3">
      <c r="A29" s="75"/>
      <c r="B29" s="5">
        <v>22</v>
      </c>
      <c r="C29" s="57"/>
      <c r="D29" s="92"/>
      <c r="E29" s="58"/>
      <c r="F29" s="59"/>
      <c r="G29" s="60"/>
      <c r="H29" s="61"/>
      <c r="I29" s="61"/>
      <c r="J29" s="61"/>
      <c r="K29" s="62"/>
      <c r="L29" s="63"/>
      <c r="M29" s="54"/>
      <c r="N29" s="64"/>
      <c r="O29" s="36"/>
      <c r="P29" s="72" t="str">
        <f t="shared" si="1"/>
        <v/>
      </c>
      <c r="Q29" s="72" t="str">
        <f t="shared" si="0"/>
        <v/>
      </c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</row>
    <row r="30" spans="1:33" ht="18" customHeight="1" x14ac:dyDescent="0.3">
      <c r="A30" s="75"/>
      <c r="B30" s="5">
        <v>23</v>
      </c>
      <c r="C30" s="57"/>
      <c r="D30" s="92"/>
      <c r="E30" s="58"/>
      <c r="F30" s="59"/>
      <c r="G30" s="60"/>
      <c r="H30" s="61"/>
      <c r="I30" s="61"/>
      <c r="J30" s="61"/>
      <c r="K30" s="62"/>
      <c r="L30" s="63"/>
      <c r="M30" s="54"/>
      <c r="N30" s="64"/>
      <c r="O30" s="36"/>
      <c r="P30" s="72" t="str">
        <f t="shared" si="1"/>
        <v/>
      </c>
      <c r="Q30" s="72" t="str">
        <f t="shared" si="0"/>
        <v/>
      </c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</row>
    <row r="31" spans="1:33" ht="18" customHeight="1" x14ac:dyDescent="0.3">
      <c r="A31" s="75"/>
      <c r="B31" s="5">
        <v>24</v>
      </c>
      <c r="C31" s="57"/>
      <c r="D31" s="92"/>
      <c r="E31" s="58"/>
      <c r="F31" s="59"/>
      <c r="G31" s="60"/>
      <c r="H31" s="61"/>
      <c r="I31" s="61"/>
      <c r="J31" s="61"/>
      <c r="K31" s="62"/>
      <c r="L31" s="63"/>
      <c r="M31" s="54"/>
      <c r="N31" s="64"/>
      <c r="O31" s="36"/>
      <c r="P31" s="72" t="str">
        <f t="shared" si="1"/>
        <v/>
      </c>
      <c r="Q31" s="72" t="str">
        <f t="shared" si="0"/>
        <v/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</row>
    <row r="32" spans="1:33" ht="18" customHeight="1" x14ac:dyDescent="0.3">
      <c r="A32" s="75"/>
      <c r="B32" s="5">
        <v>25</v>
      </c>
      <c r="C32" s="57"/>
      <c r="D32" s="92"/>
      <c r="E32" s="58"/>
      <c r="F32" s="59"/>
      <c r="G32" s="60"/>
      <c r="H32" s="61"/>
      <c r="I32" s="61"/>
      <c r="J32" s="61"/>
      <c r="K32" s="62"/>
      <c r="L32" s="63"/>
      <c r="M32" s="54"/>
      <c r="N32" s="64"/>
      <c r="O32" s="36"/>
      <c r="P32" s="72" t="str">
        <f t="shared" si="1"/>
        <v/>
      </c>
      <c r="Q32" s="72" t="str">
        <f t="shared" si="0"/>
        <v/>
      </c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</row>
    <row r="33" spans="1:33" ht="18" customHeight="1" x14ac:dyDescent="0.3">
      <c r="A33" s="75"/>
      <c r="B33" s="5">
        <v>26</v>
      </c>
      <c r="C33" s="57"/>
      <c r="D33" s="92"/>
      <c r="E33" s="58"/>
      <c r="F33" s="59"/>
      <c r="G33" s="60"/>
      <c r="H33" s="61"/>
      <c r="I33" s="61"/>
      <c r="J33" s="61"/>
      <c r="K33" s="62"/>
      <c r="L33" s="63"/>
      <c r="M33" s="54"/>
      <c r="N33" s="64"/>
      <c r="O33" s="36"/>
      <c r="P33" s="72" t="str">
        <f t="shared" si="1"/>
        <v/>
      </c>
      <c r="Q33" s="72" t="str">
        <f t="shared" si="0"/>
        <v/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1:33" ht="18" customHeight="1" x14ac:dyDescent="0.3">
      <c r="A34" s="75"/>
      <c r="B34" s="5">
        <v>27</v>
      </c>
      <c r="C34" s="57"/>
      <c r="D34" s="92"/>
      <c r="E34" s="58"/>
      <c r="F34" s="59"/>
      <c r="G34" s="60"/>
      <c r="H34" s="61"/>
      <c r="I34" s="61"/>
      <c r="J34" s="61"/>
      <c r="K34" s="62"/>
      <c r="L34" s="63"/>
      <c r="M34" s="54"/>
      <c r="N34" s="64"/>
      <c r="O34" s="36"/>
      <c r="P34" s="72" t="str">
        <f t="shared" si="1"/>
        <v/>
      </c>
      <c r="Q34" s="72" t="str">
        <f t="shared" si="0"/>
        <v/>
      </c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</row>
    <row r="35" spans="1:33" ht="18" customHeight="1" x14ac:dyDescent="0.3">
      <c r="A35" s="75"/>
      <c r="B35" s="5">
        <v>28</v>
      </c>
      <c r="C35" s="57"/>
      <c r="D35" s="92"/>
      <c r="E35" s="58"/>
      <c r="F35" s="59"/>
      <c r="G35" s="60"/>
      <c r="H35" s="61"/>
      <c r="I35" s="61"/>
      <c r="J35" s="61"/>
      <c r="K35" s="62"/>
      <c r="L35" s="63"/>
      <c r="M35" s="54"/>
      <c r="N35" s="64"/>
      <c r="O35" s="36"/>
      <c r="P35" s="72" t="str">
        <f t="shared" si="1"/>
        <v/>
      </c>
      <c r="Q35" s="72" t="str">
        <f t="shared" si="0"/>
        <v/>
      </c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</row>
    <row r="36" spans="1:33" ht="18" customHeight="1" x14ac:dyDescent="0.3">
      <c r="A36" s="75"/>
      <c r="B36" s="5">
        <v>29</v>
      </c>
      <c r="C36" s="57"/>
      <c r="D36" s="92"/>
      <c r="E36" s="58"/>
      <c r="F36" s="59"/>
      <c r="G36" s="60"/>
      <c r="H36" s="61"/>
      <c r="I36" s="61"/>
      <c r="J36" s="61"/>
      <c r="K36" s="62"/>
      <c r="L36" s="63"/>
      <c r="M36" s="54"/>
      <c r="N36" s="64"/>
      <c r="O36" s="36"/>
      <c r="P36" s="72" t="str">
        <f t="shared" si="1"/>
        <v/>
      </c>
      <c r="Q36" s="72" t="str">
        <f t="shared" si="0"/>
        <v/>
      </c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</row>
    <row r="37" spans="1:33" ht="18" customHeight="1" thickBot="1" x14ac:dyDescent="0.35">
      <c r="A37" s="75"/>
      <c r="B37" s="5">
        <v>30</v>
      </c>
      <c r="C37" s="41"/>
      <c r="D37" s="92"/>
      <c r="E37" s="42"/>
      <c r="F37" s="20"/>
      <c r="G37" s="49"/>
      <c r="H37" s="50"/>
      <c r="I37" s="50"/>
      <c r="J37" s="50"/>
      <c r="K37" s="51"/>
      <c r="L37" s="23"/>
      <c r="M37" s="56"/>
      <c r="N37" s="56"/>
      <c r="O37" s="36"/>
      <c r="P37" s="72" t="str">
        <f t="shared" si="1"/>
        <v/>
      </c>
      <c r="Q37" s="72" t="str">
        <f t="shared" si="0"/>
        <v/>
      </c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</row>
    <row r="38" spans="1:33" ht="18" customHeight="1" thickTop="1" x14ac:dyDescent="0.3">
      <c r="A38" s="70"/>
      <c r="B38" s="79"/>
      <c r="C38" s="80"/>
      <c r="D38" s="98" t="s">
        <v>21</v>
      </c>
      <c r="E38" s="99"/>
      <c r="F38" s="24"/>
      <c r="G38" s="3">
        <f>COUNTIF(G8:G37,"X")</f>
        <v>0</v>
      </c>
      <c r="H38" s="3">
        <f t="shared" ref="H38:K38" si="2">COUNTIF(H8:H37,"X")</f>
        <v>0</v>
      </c>
      <c r="I38" s="3">
        <f t="shared" si="2"/>
        <v>0</v>
      </c>
      <c r="J38" s="3">
        <f t="shared" si="2"/>
        <v>0</v>
      </c>
      <c r="K38" s="3">
        <f t="shared" si="2"/>
        <v>0</v>
      </c>
      <c r="L38" s="90"/>
      <c r="M38" s="70"/>
      <c r="N38" s="70"/>
      <c r="O38" s="70"/>
      <c r="P38" s="72"/>
      <c r="Q38" s="72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</row>
    <row r="39" spans="1:33" ht="18" customHeight="1" x14ac:dyDescent="0.3">
      <c r="A39" s="70"/>
      <c r="B39" s="79"/>
      <c r="C39" s="75"/>
      <c r="D39" s="98" t="s">
        <v>20</v>
      </c>
      <c r="E39" s="99"/>
      <c r="F39" s="24"/>
      <c r="G39" s="4">
        <f>SUMIF(G8:G37,"X",D8:D37)</f>
        <v>0</v>
      </c>
      <c r="H39" s="4">
        <f>SUMIF(H8:H37,"X",D8:D37)</f>
        <v>0</v>
      </c>
      <c r="I39" s="4">
        <f>SUMIF(I8:I37,"X",D8:D37)</f>
        <v>0</v>
      </c>
      <c r="J39" s="4">
        <f>SUMIF(J8:J37,"X",D8:D37)</f>
        <v>0</v>
      </c>
      <c r="K39" s="4">
        <f>SUMIF(K8:K37,"X",D8:D37)</f>
        <v>0</v>
      </c>
      <c r="L39" s="90"/>
      <c r="M39" s="70"/>
      <c r="N39" s="70"/>
      <c r="O39" s="70"/>
      <c r="P39" s="72"/>
      <c r="Q39" s="72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</row>
    <row r="40" spans="1:33" ht="6" customHeight="1" x14ac:dyDescent="0.3">
      <c r="A40" s="70"/>
      <c r="B40" s="79"/>
      <c r="C40" s="70"/>
      <c r="D40" s="70"/>
      <c r="E40" s="70"/>
      <c r="F40" s="87"/>
      <c r="G40" s="87"/>
      <c r="H40" s="70"/>
      <c r="I40" s="70"/>
      <c r="J40" s="87"/>
      <c r="K40" s="70"/>
      <c r="L40" s="70"/>
      <c r="M40" s="70"/>
      <c r="N40" s="70"/>
      <c r="O40" s="70"/>
      <c r="P40" s="72"/>
      <c r="Q40" s="72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</row>
    <row r="41" spans="1:33" ht="18" customHeight="1" x14ac:dyDescent="0.3">
      <c r="A41" s="70"/>
      <c r="B41" s="79"/>
      <c r="C41" s="70"/>
      <c r="D41" s="13" t="s">
        <v>31</v>
      </c>
      <c r="E41" s="7">
        <f>COUNTIF(M8:M37,"VA")</f>
        <v>0</v>
      </c>
      <c r="F41" s="88" t="s">
        <v>64</v>
      </c>
      <c r="G41" s="87"/>
      <c r="H41" s="15" t="s">
        <v>32</v>
      </c>
      <c r="I41" s="7">
        <f>COUNTIF(M8:M37,"NVA")</f>
        <v>0</v>
      </c>
      <c r="J41" s="88" t="s">
        <v>64</v>
      </c>
      <c r="K41" s="16"/>
      <c r="L41" s="16" t="s">
        <v>61</v>
      </c>
      <c r="M41" s="7">
        <f>COUNTIF(M8:M37,"BNVA")</f>
        <v>0</v>
      </c>
      <c r="N41" s="85" t="s">
        <v>64</v>
      </c>
      <c r="O41" s="70"/>
      <c r="P41" s="72"/>
      <c r="Q41" s="72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</row>
    <row r="42" spans="1:33" ht="18" customHeight="1" x14ac:dyDescent="0.3">
      <c r="A42" s="70"/>
      <c r="B42" s="79"/>
      <c r="C42" s="70"/>
      <c r="D42" s="13" t="s">
        <v>29</v>
      </c>
      <c r="E42" s="7">
        <f>SUMIF(M8:M37,"VA",D8:D37)</f>
        <v>0</v>
      </c>
      <c r="F42" s="88" t="s">
        <v>24</v>
      </c>
      <c r="G42" s="89"/>
      <c r="H42" s="15" t="s">
        <v>30</v>
      </c>
      <c r="I42" s="7">
        <f>SUMIF(M8:M37,"NVA",D8:D37)</f>
        <v>0</v>
      </c>
      <c r="J42" s="88" t="s">
        <v>24</v>
      </c>
      <c r="K42" s="16"/>
      <c r="L42" s="16" t="s">
        <v>62</v>
      </c>
      <c r="M42" s="7">
        <f>SUMIF(M8:M37,"BNVA",D8:D37)</f>
        <v>0</v>
      </c>
      <c r="N42" s="85" t="s">
        <v>24</v>
      </c>
      <c r="O42" s="70"/>
      <c r="P42" s="72"/>
      <c r="Q42" s="72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</row>
    <row r="43" spans="1:33" ht="18" customHeight="1" x14ac:dyDescent="0.3">
      <c r="A43" s="70"/>
      <c r="B43" s="79"/>
      <c r="C43" s="70"/>
      <c r="D43" s="14" t="s">
        <v>39</v>
      </c>
      <c r="E43" s="8">
        <f>SUM(E8:E37)</f>
        <v>0</v>
      </c>
      <c r="F43" s="88" t="s">
        <v>25</v>
      </c>
      <c r="G43" s="89"/>
      <c r="H43" s="14" t="s">
        <v>23</v>
      </c>
      <c r="I43" s="8">
        <f>SUM(D8:D37)</f>
        <v>0</v>
      </c>
      <c r="J43" s="88" t="s">
        <v>24</v>
      </c>
      <c r="K43" s="14"/>
      <c r="L43" s="14" t="s">
        <v>16</v>
      </c>
      <c r="M43" s="68" t="str">
        <f>IF(ISERROR(E42/I43),"",(E42/I43))</f>
        <v/>
      </c>
      <c r="N43" s="81"/>
      <c r="O43" s="70"/>
      <c r="P43" s="86"/>
      <c r="Q43" s="72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</row>
    <row r="44" spans="1:33" ht="18" customHeight="1" x14ac:dyDescent="0.3">
      <c r="A44" s="70"/>
      <c r="B44" s="70"/>
      <c r="C44" s="81"/>
      <c r="D44" s="81"/>
      <c r="E44" s="81"/>
      <c r="F44" s="81"/>
      <c r="G44" s="89"/>
      <c r="H44" s="81"/>
      <c r="I44" s="81"/>
      <c r="J44" s="89"/>
      <c r="K44" s="14"/>
      <c r="L44" s="14" t="s">
        <v>65</v>
      </c>
      <c r="M44" s="68" t="e">
        <f>1-M43</f>
        <v>#VALUE!</v>
      </c>
      <c r="N44" s="81"/>
      <c r="O44" s="70"/>
      <c r="P44" s="72"/>
      <c r="Q44" s="72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1:33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2"/>
      <c r="Q45" s="72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</row>
    <row r="46" spans="1:33" x14ac:dyDescent="0.3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2"/>
      <c r="Q46" s="72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</row>
    <row r="47" spans="1:33" x14ac:dyDescent="0.3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2"/>
      <c r="Q47" s="72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</row>
    <row r="48" spans="1:33" x14ac:dyDescent="0.3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2"/>
      <c r="Q48" s="72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</row>
    <row r="49" spans="1:33" x14ac:dyDescent="0.3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2"/>
      <c r="Q49" s="72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</row>
    <row r="50" spans="1:33" x14ac:dyDescent="0.3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2"/>
      <c r="Q50" s="72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</row>
    <row r="51" spans="1:33" ht="14.4" x14ac:dyDescent="0.3">
      <c r="A51" s="70"/>
      <c r="B51" s="82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2"/>
      <c r="Q51" s="72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</row>
    <row r="52" spans="1:33" x14ac:dyDescent="0.3">
      <c r="A52" s="70"/>
      <c r="B52" s="7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2"/>
      <c r="Q52" s="72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</row>
    <row r="53" spans="1:33" x14ac:dyDescent="0.3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2"/>
      <c r="Q53" s="72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</row>
    <row r="54" spans="1:33" ht="14.4" x14ac:dyDescent="0.3">
      <c r="A54" s="70"/>
      <c r="B54" s="94" t="s">
        <v>22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2"/>
      <c r="Q54" s="72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</row>
    <row r="55" spans="1:33" ht="14.4" x14ac:dyDescent="0.3">
      <c r="A55" s="70"/>
      <c r="B55" s="82" t="s">
        <v>36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2"/>
      <c r="Q55" s="72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</row>
    <row r="56" spans="1:33" ht="14.4" x14ac:dyDescent="0.3">
      <c r="A56" s="70"/>
      <c r="B56" s="82" t="s">
        <v>35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2"/>
      <c r="Q56" s="72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</row>
    <row r="57" spans="1:33" ht="14.4" x14ac:dyDescent="0.3">
      <c r="A57" s="70"/>
      <c r="B57" s="82" t="s">
        <v>38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2"/>
      <c r="Q57" s="72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</row>
    <row r="58" spans="1:33" ht="14.4" x14ac:dyDescent="0.3">
      <c r="A58" s="70"/>
      <c r="B58" s="82" t="s">
        <v>37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2"/>
      <c r="Q58" s="72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</row>
    <row r="59" spans="1:33" x14ac:dyDescent="0.3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2"/>
      <c r="Q59" s="72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</row>
    <row r="60" spans="1:33" x14ac:dyDescent="0.3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2"/>
      <c r="Q60" s="72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</row>
    <row r="61" spans="1:33" x14ac:dyDescent="0.3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2"/>
      <c r="Q61" s="72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</row>
    <row r="62" spans="1:33" x14ac:dyDescent="0.3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2"/>
      <c r="Q62" s="72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</row>
    <row r="63" spans="1:33" x14ac:dyDescent="0.3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2"/>
      <c r="Q63" s="72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</row>
    <row r="64" spans="1:33" x14ac:dyDescent="0.3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2"/>
      <c r="Q64" s="72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</row>
    <row r="65" spans="1:33" x14ac:dyDescent="0.3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2"/>
      <c r="Q65" s="72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</row>
  </sheetData>
  <sheetProtection algorithmName="SHA-512" hashValue="7UBTpQHKnBJWHMq2hEpMbg2WmjPGCXq0N/9/sI/uE8LUrO6Qx4zoUyGxbroY6CJJdOBf1nUJeKRWUHQdBFIaTg==" saltValue="oAq4JPfhjgGaSpPtFnvvOA==" spinCount="100000" sheet="1" objects="1" scenarios="1"/>
  <mergeCells count="6">
    <mergeCell ref="D39:E39"/>
    <mergeCell ref="D1:AD1"/>
    <mergeCell ref="E3:F3"/>
    <mergeCell ref="J3:K3"/>
    <mergeCell ref="U6:V7"/>
    <mergeCell ref="D38:E38"/>
  </mergeCells>
  <conditionalFormatting sqref="M8:M36">
    <cfRule type="cellIs" dxfId="17" priority="1" operator="equal">
      <formula>"ENVA"</formula>
    </cfRule>
    <cfRule type="cellIs" dxfId="16" priority="2" operator="equal">
      <formula>"NVA"</formula>
    </cfRule>
    <cfRule type="cellIs" dxfId="15" priority="3" operator="equal">
      <formula>"VA"</formula>
    </cfRule>
  </conditionalFormatting>
  <dataValidations count="4">
    <dataValidation operator="greaterThan" allowBlank="1" showInputMessage="1" showErrorMessage="1" sqref="E3:F3" xr:uid="{BC3CEDF7-AD5C-42DA-94CA-4723CB448E6D}"/>
    <dataValidation type="list" allowBlank="1" showInputMessage="1" showErrorMessage="1" sqref="N3" xr:uid="{31E0C05D-51CC-4527-BCC9-C5F79B6CB9BE}">
      <formula1>$O$7:$O$10</formula1>
    </dataValidation>
    <dataValidation type="list" allowBlank="1" showInputMessage="1" showErrorMessage="1" sqref="J3" xr:uid="{0B8DDDCD-8FAA-473A-8F3E-7E243F762859}">
      <formula1>"AS-IS,SOULD-BE,TO-BE"</formula1>
    </dataValidation>
    <dataValidation type="list" allowBlank="1" showInputMessage="1" showErrorMessage="1" sqref="M8:M37" xr:uid="{BA1E9B5F-649E-42D2-B32E-6094ECA18C52}">
      <formula1>"VA,NVA,ENVA"</formula1>
    </dataValidation>
  </dataValidations>
  <printOptions horizontalCentered="1" verticalCentered="1"/>
  <pageMargins left="0.1" right="0.1" top="0.28000000000000003" bottom="0.1" header="0.1" footer="0.1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9361-CCFA-4F3F-AAF1-1EB0A39ED697}">
  <sheetPr>
    <pageSetUpPr fitToPage="1"/>
  </sheetPr>
  <dimension ref="A1:AN61"/>
  <sheetViews>
    <sheetView showGridLines="0" showRowColHeaders="0" tabSelected="1" zoomScale="70" zoomScaleNormal="70" workbookViewId="0">
      <selection activeCell="D1" sqref="D1"/>
    </sheetView>
  </sheetViews>
  <sheetFormatPr defaultColWidth="8.88671875" defaultRowHeight="13.8" x14ac:dyDescent="0.3"/>
  <cols>
    <col min="1" max="1" width="2.6640625" style="146" customWidth="1"/>
    <col min="2" max="2" width="6.6640625" style="146" customWidth="1"/>
    <col min="3" max="3" width="17.5546875" style="146" customWidth="1"/>
    <col min="4" max="4" width="33.33203125" style="146" customWidth="1"/>
    <col min="5" max="12" width="13.6640625" style="146" customWidth="1"/>
    <col min="13" max="13" width="0.88671875" style="146" customWidth="1"/>
    <col min="14" max="18" width="9.6640625" style="146" customWidth="1"/>
    <col min="19" max="19" width="0.88671875" style="146" customWidth="1"/>
    <col min="20" max="20" width="11.77734375" style="146" customWidth="1"/>
    <col min="21" max="21" width="36.33203125" style="146" customWidth="1"/>
    <col min="22" max="22" width="2.6640625" style="146" hidden="1" customWidth="1"/>
    <col min="23" max="23" width="3" style="257" customWidth="1"/>
    <col min="24" max="24" width="3.6640625" style="257" customWidth="1"/>
    <col min="25" max="16384" width="8.88671875" style="146"/>
  </cols>
  <sheetData>
    <row r="1" spans="1:40" ht="29.25" customHeight="1" x14ac:dyDescent="0.5">
      <c r="A1" s="142"/>
      <c r="B1" s="142"/>
      <c r="C1" s="143" t="s">
        <v>60</v>
      </c>
      <c r="D1" s="144"/>
      <c r="E1" s="145" t="s">
        <v>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12" customHeight="1" thickBot="1" x14ac:dyDescent="0.35">
      <c r="A2" s="142"/>
      <c r="B2" s="147"/>
      <c r="C2" s="147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8"/>
      <c r="P2" s="142"/>
      <c r="Q2" s="142"/>
      <c r="R2" s="147"/>
      <c r="S2" s="147"/>
      <c r="T2" s="147"/>
      <c r="U2" s="142"/>
      <c r="V2" s="142"/>
      <c r="W2" s="149"/>
      <c r="X2" s="149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18" customHeight="1" thickTop="1" x14ac:dyDescent="0.3">
      <c r="A3" s="142"/>
      <c r="B3" s="150" t="s">
        <v>1</v>
      </c>
      <c r="C3" s="131"/>
      <c r="D3" s="132"/>
      <c r="E3" s="132"/>
      <c r="F3" s="133"/>
      <c r="G3" s="154"/>
      <c r="H3" s="154"/>
      <c r="I3" s="154"/>
      <c r="J3" s="154"/>
      <c r="K3" s="154"/>
      <c r="L3" s="142"/>
      <c r="M3" s="142"/>
      <c r="N3" s="155" t="s">
        <v>13</v>
      </c>
      <c r="O3" s="135"/>
      <c r="P3" s="136"/>
      <c r="Q3" s="136"/>
      <c r="R3" s="137"/>
      <c r="S3" s="147"/>
      <c r="T3" s="150" t="s">
        <v>2</v>
      </c>
      <c r="U3" s="134"/>
      <c r="V3" s="160"/>
      <c r="W3" s="149"/>
      <c r="X3" s="149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8" customHeight="1" thickBot="1" x14ac:dyDescent="0.35">
      <c r="A4" s="142"/>
      <c r="B4" s="150" t="s">
        <v>71</v>
      </c>
      <c r="C4" s="131"/>
      <c r="D4" s="132"/>
      <c r="E4" s="132"/>
      <c r="F4" s="133"/>
      <c r="G4" s="154"/>
      <c r="H4" s="154"/>
      <c r="I4" s="154"/>
      <c r="J4" s="154"/>
      <c r="K4" s="154"/>
      <c r="L4" s="142"/>
      <c r="M4" s="142"/>
      <c r="N4" s="155"/>
      <c r="O4" s="138"/>
      <c r="P4" s="139"/>
      <c r="Q4" s="139"/>
      <c r="R4" s="140"/>
      <c r="S4" s="150"/>
      <c r="T4" s="148" t="s">
        <v>66</v>
      </c>
      <c r="U4" s="141"/>
      <c r="V4" s="150"/>
      <c r="W4" s="150"/>
      <c r="X4" s="150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18" customHeight="1" thickTop="1" x14ac:dyDescent="0.3">
      <c r="A5" s="142"/>
      <c r="B5" s="150" t="s">
        <v>73</v>
      </c>
      <c r="C5" s="134"/>
      <c r="D5" s="154"/>
      <c r="E5" s="154"/>
      <c r="F5" s="154"/>
      <c r="G5" s="154"/>
      <c r="H5" s="154"/>
      <c r="I5" s="154"/>
      <c r="J5" s="154"/>
      <c r="K5" s="154"/>
      <c r="L5" s="142"/>
      <c r="M5" s="142"/>
      <c r="N5" s="148"/>
      <c r="O5" s="148"/>
      <c r="P5" s="148"/>
      <c r="Q5" s="148"/>
      <c r="R5" s="142"/>
      <c r="S5" s="142"/>
      <c r="T5" s="165"/>
      <c r="U5" s="166"/>
      <c r="V5" s="142"/>
      <c r="W5" s="149"/>
      <c r="X5" s="149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4.5" customHeight="1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67"/>
      <c r="N6" s="168"/>
      <c r="O6" s="168"/>
      <c r="P6" s="168"/>
      <c r="Q6" s="168"/>
      <c r="R6" s="167"/>
      <c r="S6" s="167"/>
      <c r="T6" s="142"/>
      <c r="U6" s="142"/>
      <c r="V6" s="142"/>
      <c r="W6" s="149"/>
      <c r="X6" s="149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4.4" x14ac:dyDescent="0.3">
      <c r="A7" s="142"/>
      <c r="B7" s="142"/>
      <c r="C7" s="142"/>
      <c r="D7" s="148"/>
      <c r="E7" s="148"/>
      <c r="F7" s="169"/>
      <c r="G7" s="169"/>
      <c r="H7" s="169"/>
      <c r="I7" s="169"/>
      <c r="J7" s="169"/>
      <c r="K7" s="169"/>
      <c r="L7" s="148"/>
      <c r="M7" s="168"/>
      <c r="N7" s="170" t="s">
        <v>5</v>
      </c>
      <c r="O7" s="171" t="s">
        <v>6</v>
      </c>
      <c r="P7" s="172" t="s">
        <v>7</v>
      </c>
      <c r="Q7" s="173" t="s">
        <v>8</v>
      </c>
      <c r="R7" s="174" t="s">
        <v>9</v>
      </c>
      <c r="S7" s="175"/>
      <c r="T7" s="176"/>
      <c r="U7" s="166"/>
      <c r="V7" s="142"/>
      <c r="W7" s="149"/>
      <c r="X7" s="149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32.4" customHeight="1" thickBot="1" x14ac:dyDescent="0.35">
      <c r="A8" s="142"/>
      <c r="B8" s="177" t="s">
        <v>27</v>
      </c>
      <c r="C8" s="177" t="s">
        <v>74</v>
      </c>
      <c r="D8" s="177" t="s">
        <v>28</v>
      </c>
      <c r="E8" s="178" t="str">
        <f>_xlfn.CONCAT("Time 1      ", "(",$C$5,")")</f>
        <v>Time 1      ()</v>
      </c>
      <c r="F8" s="178" t="str">
        <f>_xlfn.CONCAT("Time 2      ", "(",$C$5,")")</f>
        <v>Time 2      ()</v>
      </c>
      <c r="G8" s="178" t="str">
        <f>_xlfn.CONCAT("Time 3      ", "(",$C$5,")")</f>
        <v>Time 3      ()</v>
      </c>
      <c r="H8" s="178" t="str">
        <f>_xlfn.CONCAT("Time 4      ", "(",$C$5,")")</f>
        <v>Time 4      ()</v>
      </c>
      <c r="I8" s="178" t="str">
        <f>_xlfn.CONCAT("Time 5      ", "(",$C$5,")")</f>
        <v>Time 5      ()</v>
      </c>
      <c r="J8" s="178" t="str">
        <f>_xlfn.CONCAT("Time 6      ", "(",$C$5,")")</f>
        <v>Time 6      ()</v>
      </c>
      <c r="K8" s="179" t="s">
        <v>75</v>
      </c>
      <c r="L8" s="178" t="s">
        <v>34</v>
      </c>
      <c r="M8" s="180"/>
      <c r="N8" s="181" t="s">
        <v>58</v>
      </c>
      <c r="O8" s="182" t="s">
        <v>4</v>
      </c>
      <c r="P8" s="183" t="s">
        <v>57</v>
      </c>
      <c r="Q8" s="184" t="s">
        <v>3</v>
      </c>
      <c r="R8" s="185" t="s">
        <v>59</v>
      </c>
      <c r="S8" s="186"/>
      <c r="T8" s="177" t="s">
        <v>19</v>
      </c>
      <c r="U8" s="187" t="s">
        <v>76</v>
      </c>
      <c r="W8" s="149"/>
      <c r="X8" s="188" t="s">
        <v>63</v>
      </c>
      <c r="Y8" s="188"/>
      <c r="Z8" s="188"/>
      <c r="AA8" s="188"/>
      <c r="AB8" s="188"/>
      <c r="AC8" s="188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8" customHeight="1" thickTop="1" x14ac:dyDescent="0.3">
      <c r="A9" s="142"/>
      <c r="B9" s="189">
        <v>1</v>
      </c>
      <c r="C9" s="102"/>
      <c r="D9" s="103"/>
      <c r="E9" s="104"/>
      <c r="F9" s="105"/>
      <c r="G9" s="106"/>
      <c r="H9" s="107"/>
      <c r="I9" s="105"/>
      <c r="J9" s="105"/>
      <c r="K9" s="108" t="str">
        <f>IFERROR(AVERAGE(E9:J9),"")</f>
        <v/>
      </c>
      <c r="L9" s="109"/>
      <c r="M9" s="197"/>
      <c r="N9" s="110"/>
      <c r="O9" s="110"/>
      <c r="P9" s="110"/>
      <c r="Q9" s="110"/>
      <c r="R9" s="110"/>
      <c r="S9" s="199"/>
      <c r="T9" s="111"/>
      <c r="U9" s="112"/>
      <c r="V9" s="202" t="s">
        <v>10</v>
      </c>
      <c r="W9" s="203" t="str">
        <f>IF(ISBLANK(T9),"",IF(T9="VA",1,-1))</f>
        <v/>
      </c>
      <c r="X9" s="203" t="str">
        <f>IF(ISBLANK(K9),"",IF(ISBLANK(T9),"",K9*W9))</f>
        <v/>
      </c>
      <c r="Y9" s="203"/>
      <c r="Z9" s="204"/>
      <c r="AA9" s="204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</row>
    <row r="10" spans="1:40" ht="18" customHeight="1" x14ac:dyDescent="0.3">
      <c r="A10" s="142"/>
      <c r="B10" s="205">
        <v>3</v>
      </c>
      <c r="C10" s="113"/>
      <c r="D10" s="114"/>
      <c r="E10" s="106"/>
      <c r="F10" s="107"/>
      <c r="G10" s="107"/>
      <c r="H10" s="107"/>
      <c r="I10" s="107"/>
      <c r="J10" s="107"/>
      <c r="K10" s="108" t="str">
        <f t="shared" ref="K10:K33" si="0">IFERROR(AVERAGE(E10:J10),"")</f>
        <v/>
      </c>
      <c r="L10" s="115"/>
      <c r="M10" s="209"/>
      <c r="N10" s="116"/>
      <c r="O10" s="116"/>
      <c r="P10" s="116"/>
      <c r="Q10" s="116"/>
      <c r="R10" s="116"/>
      <c r="S10" s="211"/>
      <c r="T10" s="117"/>
      <c r="U10" s="118"/>
      <c r="V10" s="202" t="s">
        <v>12</v>
      </c>
      <c r="W10" s="203" t="str">
        <f t="shared" ref="W10:W33" si="1">IF(ISBLANK(T10),"",IF(T10="VA",1,-1))</f>
        <v/>
      </c>
      <c r="X10" s="203" t="str">
        <f t="shared" ref="X10:X33" si="2">IF(ISBLANK(K10),"",IF(ISBLANK(T10),"",K10*W10))</f>
        <v/>
      </c>
      <c r="Y10" s="203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</row>
    <row r="11" spans="1:40" ht="18" customHeight="1" x14ac:dyDescent="0.3">
      <c r="A11" s="142"/>
      <c r="B11" s="205">
        <v>5</v>
      </c>
      <c r="C11" s="113"/>
      <c r="D11" s="114"/>
      <c r="E11" s="106"/>
      <c r="F11" s="107"/>
      <c r="G11" s="106"/>
      <c r="H11" s="107"/>
      <c r="I11" s="107"/>
      <c r="J11" s="107"/>
      <c r="K11" s="108" t="str">
        <f t="shared" si="0"/>
        <v/>
      </c>
      <c r="L11" s="115"/>
      <c r="M11" s="209"/>
      <c r="N11" s="116"/>
      <c r="O11" s="116"/>
      <c r="P11" s="116"/>
      <c r="Q11" s="116"/>
      <c r="R11" s="116"/>
      <c r="S11" s="211"/>
      <c r="T11" s="117"/>
      <c r="U11" s="118"/>
      <c r="V11" s="202" t="s">
        <v>14</v>
      </c>
      <c r="W11" s="203" t="str">
        <f t="shared" si="1"/>
        <v/>
      </c>
      <c r="X11" s="203" t="str">
        <f t="shared" si="2"/>
        <v/>
      </c>
      <c r="Y11" s="203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2" spans="1:40" ht="18" customHeight="1" x14ac:dyDescent="0.3">
      <c r="A12" s="142"/>
      <c r="B12" s="205">
        <v>7</v>
      </c>
      <c r="C12" s="113"/>
      <c r="D12" s="114"/>
      <c r="E12" s="106"/>
      <c r="F12" s="107"/>
      <c r="G12" s="106"/>
      <c r="H12" s="107"/>
      <c r="I12" s="107"/>
      <c r="J12" s="107"/>
      <c r="K12" s="108" t="str">
        <f t="shared" si="0"/>
        <v/>
      </c>
      <c r="L12" s="115"/>
      <c r="M12" s="209"/>
      <c r="N12" s="116"/>
      <c r="O12" s="116"/>
      <c r="P12" s="116"/>
      <c r="Q12" s="116"/>
      <c r="R12" s="116"/>
      <c r="S12" s="211"/>
      <c r="T12" s="117"/>
      <c r="U12" s="118"/>
      <c r="V12" s="202"/>
      <c r="W12" s="203" t="str">
        <f t="shared" si="1"/>
        <v/>
      </c>
      <c r="X12" s="203" t="str">
        <f t="shared" si="2"/>
        <v/>
      </c>
      <c r="Y12" s="203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1:40" ht="18" customHeight="1" x14ac:dyDescent="0.3">
      <c r="A13" s="142"/>
      <c r="B13" s="205">
        <v>9</v>
      </c>
      <c r="C13" s="113"/>
      <c r="D13" s="114"/>
      <c r="E13" s="106"/>
      <c r="F13" s="107"/>
      <c r="G13" s="106"/>
      <c r="H13" s="107"/>
      <c r="I13" s="107"/>
      <c r="J13" s="107"/>
      <c r="K13" s="108" t="str">
        <f t="shared" si="0"/>
        <v/>
      </c>
      <c r="L13" s="115"/>
      <c r="M13" s="209"/>
      <c r="N13" s="116"/>
      <c r="O13" s="116"/>
      <c r="P13" s="116"/>
      <c r="Q13" s="116"/>
      <c r="R13" s="116"/>
      <c r="S13" s="211"/>
      <c r="T13" s="117"/>
      <c r="U13" s="118"/>
      <c r="V13" s="202" t="s">
        <v>17</v>
      </c>
      <c r="W13" s="203" t="str">
        <f t="shared" si="1"/>
        <v/>
      </c>
      <c r="X13" s="203" t="str">
        <f t="shared" si="2"/>
        <v/>
      </c>
      <c r="Y13" s="203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</row>
    <row r="14" spans="1:40" ht="18" customHeight="1" x14ac:dyDescent="0.3">
      <c r="A14" s="142"/>
      <c r="B14" s="205">
        <v>11</v>
      </c>
      <c r="C14" s="113"/>
      <c r="D14" s="114"/>
      <c r="E14" s="106"/>
      <c r="F14" s="107"/>
      <c r="G14" s="107"/>
      <c r="H14" s="107"/>
      <c r="I14" s="107"/>
      <c r="J14" s="107"/>
      <c r="K14" s="108" t="str">
        <f t="shared" si="0"/>
        <v/>
      </c>
      <c r="L14" s="115"/>
      <c r="M14" s="209"/>
      <c r="N14" s="116"/>
      <c r="O14" s="116"/>
      <c r="P14" s="116"/>
      <c r="Q14" s="116"/>
      <c r="R14" s="116"/>
      <c r="S14" s="211"/>
      <c r="T14" s="117"/>
      <c r="U14" s="118"/>
      <c r="V14" s="214"/>
      <c r="W14" s="203" t="str">
        <f t="shared" si="1"/>
        <v/>
      </c>
      <c r="X14" s="203" t="str">
        <f t="shared" si="2"/>
        <v/>
      </c>
      <c r="Y14" s="203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</row>
    <row r="15" spans="1:40" ht="18" customHeight="1" x14ac:dyDescent="0.3">
      <c r="A15" s="142"/>
      <c r="B15" s="205">
        <v>12</v>
      </c>
      <c r="C15" s="113"/>
      <c r="D15" s="114"/>
      <c r="E15" s="106"/>
      <c r="F15" s="107"/>
      <c r="G15" s="107"/>
      <c r="H15" s="107"/>
      <c r="I15" s="107"/>
      <c r="J15" s="107"/>
      <c r="K15" s="108" t="str">
        <f t="shared" si="0"/>
        <v/>
      </c>
      <c r="L15" s="115"/>
      <c r="M15" s="209"/>
      <c r="N15" s="116"/>
      <c r="O15" s="116"/>
      <c r="P15" s="116"/>
      <c r="Q15" s="116"/>
      <c r="R15" s="116"/>
      <c r="S15" s="211"/>
      <c r="T15" s="117"/>
      <c r="U15" s="118"/>
      <c r="V15" s="214"/>
      <c r="W15" s="203" t="str">
        <f t="shared" si="1"/>
        <v/>
      </c>
      <c r="X15" s="203" t="str">
        <f t="shared" si="2"/>
        <v/>
      </c>
      <c r="Y15" s="203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</row>
    <row r="16" spans="1:40" ht="18" customHeight="1" x14ac:dyDescent="0.3">
      <c r="A16" s="142"/>
      <c r="B16" s="205">
        <v>13</v>
      </c>
      <c r="C16" s="113"/>
      <c r="D16" s="114"/>
      <c r="E16" s="106"/>
      <c r="F16" s="107"/>
      <c r="G16" s="107"/>
      <c r="H16" s="107"/>
      <c r="I16" s="107"/>
      <c r="J16" s="107"/>
      <c r="K16" s="108" t="str">
        <f t="shared" si="0"/>
        <v/>
      </c>
      <c r="L16" s="115"/>
      <c r="M16" s="209"/>
      <c r="N16" s="116"/>
      <c r="O16" s="116"/>
      <c r="P16" s="116"/>
      <c r="Q16" s="116"/>
      <c r="R16" s="116"/>
      <c r="S16" s="211"/>
      <c r="T16" s="117"/>
      <c r="U16" s="118"/>
      <c r="V16" s="214"/>
      <c r="W16" s="203" t="str">
        <f t="shared" si="1"/>
        <v/>
      </c>
      <c r="X16" s="203" t="str">
        <f t="shared" si="2"/>
        <v/>
      </c>
      <c r="Y16" s="203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</row>
    <row r="17" spans="1:40" ht="18" customHeight="1" x14ac:dyDescent="0.3">
      <c r="A17" s="142"/>
      <c r="B17" s="205">
        <v>14</v>
      </c>
      <c r="C17" s="113"/>
      <c r="D17" s="114"/>
      <c r="E17" s="106"/>
      <c r="F17" s="107"/>
      <c r="G17" s="107"/>
      <c r="H17" s="107"/>
      <c r="I17" s="107"/>
      <c r="J17" s="107"/>
      <c r="K17" s="108" t="str">
        <f t="shared" si="0"/>
        <v/>
      </c>
      <c r="L17" s="115"/>
      <c r="M17" s="209"/>
      <c r="N17" s="116"/>
      <c r="O17" s="116"/>
      <c r="P17" s="116"/>
      <c r="Q17" s="116"/>
      <c r="R17" s="116"/>
      <c r="S17" s="211"/>
      <c r="T17" s="117"/>
      <c r="U17" s="118"/>
      <c r="V17" s="214"/>
      <c r="W17" s="203" t="str">
        <f t="shared" si="1"/>
        <v/>
      </c>
      <c r="X17" s="203" t="str">
        <f t="shared" si="2"/>
        <v/>
      </c>
      <c r="Y17" s="203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</row>
    <row r="18" spans="1:40" ht="18" customHeight="1" x14ac:dyDescent="0.3">
      <c r="A18" s="142"/>
      <c r="B18" s="205">
        <v>15</v>
      </c>
      <c r="C18" s="113"/>
      <c r="D18" s="114"/>
      <c r="E18" s="106"/>
      <c r="F18" s="107"/>
      <c r="G18" s="107"/>
      <c r="H18" s="107"/>
      <c r="I18" s="107"/>
      <c r="J18" s="107"/>
      <c r="K18" s="108" t="str">
        <f>IFERROR(AVERAGE(E18:J18),"")</f>
        <v/>
      </c>
      <c r="L18" s="115"/>
      <c r="M18" s="215"/>
      <c r="N18" s="119"/>
      <c r="O18" s="119"/>
      <c r="P18" s="119"/>
      <c r="Q18" s="119"/>
      <c r="R18" s="119"/>
      <c r="S18" s="217"/>
      <c r="T18" s="120"/>
      <c r="U18" s="118"/>
      <c r="V18" s="214"/>
      <c r="W18" s="203" t="str">
        <f t="shared" si="1"/>
        <v/>
      </c>
      <c r="X18" s="203" t="str">
        <f t="shared" si="2"/>
        <v/>
      </c>
      <c r="Y18" s="203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</row>
    <row r="19" spans="1:40" ht="18" customHeight="1" x14ac:dyDescent="0.3">
      <c r="A19" s="142"/>
      <c r="B19" s="205">
        <v>16</v>
      </c>
      <c r="C19" s="113"/>
      <c r="D19" s="114"/>
      <c r="E19" s="121"/>
      <c r="F19" s="106"/>
      <c r="G19" s="106"/>
      <c r="H19" s="106"/>
      <c r="I19" s="106"/>
      <c r="J19" s="106"/>
      <c r="K19" s="108" t="str">
        <f t="shared" si="0"/>
        <v/>
      </c>
      <c r="L19" s="115"/>
      <c r="M19" s="220"/>
      <c r="N19" s="122"/>
      <c r="O19" s="122"/>
      <c r="P19" s="122"/>
      <c r="Q19" s="122"/>
      <c r="R19" s="122"/>
      <c r="S19" s="222"/>
      <c r="T19" s="123"/>
      <c r="U19" s="118"/>
      <c r="V19" s="214"/>
      <c r="W19" s="203" t="str">
        <f t="shared" si="1"/>
        <v/>
      </c>
      <c r="X19" s="203" t="str">
        <f t="shared" si="2"/>
        <v/>
      </c>
      <c r="Y19" s="203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</row>
    <row r="20" spans="1:40" ht="18" customHeight="1" x14ac:dyDescent="0.3">
      <c r="A20" s="142"/>
      <c r="B20" s="205">
        <v>17</v>
      </c>
      <c r="C20" s="113"/>
      <c r="D20" s="114"/>
      <c r="E20" s="121"/>
      <c r="F20" s="106"/>
      <c r="G20" s="106"/>
      <c r="H20" s="106"/>
      <c r="I20" s="106"/>
      <c r="J20" s="106"/>
      <c r="K20" s="108" t="str">
        <f t="shared" si="0"/>
        <v/>
      </c>
      <c r="L20" s="115"/>
      <c r="M20" s="209"/>
      <c r="N20" s="116"/>
      <c r="O20" s="116"/>
      <c r="P20" s="116"/>
      <c r="Q20" s="116"/>
      <c r="R20" s="116"/>
      <c r="S20" s="211"/>
      <c r="T20" s="117"/>
      <c r="U20" s="118"/>
      <c r="V20" s="214"/>
      <c r="W20" s="203" t="str">
        <f t="shared" si="1"/>
        <v/>
      </c>
      <c r="X20" s="203" t="str">
        <f t="shared" si="2"/>
        <v/>
      </c>
      <c r="Y20" s="203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</row>
    <row r="21" spans="1:40" ht="18" customHeight="1" x14ac:dyDescent="0.3">
      <c r="A21" s="142"/>
      <c r="B21" s="205">
        <v>18</v>
      </c>
      <c r="C21" s="113"/>
      <c r="D21" s="114"/>
      <c r="E21" s="121"/>
      <c r="F21" s="106"/>
      <c r="G21" s="106"/>
      <c r="H21" s="106"/>
      <c r="I21" s="106"/>
      <c r="J21" s="106"/>
      <c r="K21" s="108" t="str">
        <f t="shared" si="0"/>
        <v/>
      </c>
      <c r="L21" s="115"/>
      <c r="M21" s="209"/>
      <c r="N21" s="116"/>
      <c r="O21" s="116"/>
      <c r="P21" s="116"/>
      <c r="Q21" s="116"/>
      <c r="R21" s="116"/>
      <c r="S21" s="211"/>
      <c r="T21" s="117"/>
      <c r="U21" s="118"/>
      <c r="V21" s="214"/>
      <c r="W21" s="203" t="str">
        <f t="shared" si="1"/>
        <v/>
      </c>
      <c r="X21" s="203" t="str">
        <f t="shared" si="2"/>
        <v/>
      </c>
      <c r="Y21" s="203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</row>
    <row r="22" spans="1:40" ht="18" customHeight="1" x14ac:dyDescent="0.3">
      <c r="A22" s="142"/>
      <c r="B22" s="205">
        <v>19</v>
      </c>
      <c r="C22" s="113"/>
      <c r="D22" s="114"/>
      <c r="E22" s="121"/>
      <c r="F22" s="106"/>
      <c r="G22" s="106"/>
      <c r="H22" s="106"/>
      <c r="I22" s="106"/>
      <c r="J22" s="106"/>
      <c r="K22" s="108" t="str">
        <f t="shared" si="0"/>
        <v/>
      </c>
      <c r="L22" s="115"/>
      <c r="M22" s="209"/>
      <c r="N22" s="116"/>
      <c r="O22" s="116"/>
      <c r="P22" s="116"/>
      <c r="Q22" s="116"/>
      <c r="R22" s="116"/>
      <c r="S22" s="211"/>
      <c r="T22" s="117"/>
      <c r="U22" s="118"/>
      <c r="V22" s="214"/>
      <c r="W22" s="203" t="str">
        <f t="shared" si="1"/>
        <v/>
      </c>
      <c r="X22" s="203" t="str">
        <f t="shared" si="2"/>
        <v/>
      </c>
      <c r="Y22" s="203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</row>
    <row r="23" spans="1:40" ht="18" customHeight="1" x14ac:dyDescent="0.3">
      <c r="A23" s="142"/>
      <c r="B23" s="205">
        <v>20</v>
      </c>
      <c r="C23" s="113"/>
      <c r="D23" s="124"/>
      <c r="E23" s="125"/>
      <c r="F23" s="106"/>
      <c r="G23" s="106"/>
      <c r="H23" s="106"/>
      <c r="I23" s="106"/>
      <c r="J23" s="106"/>
      <c r="K23" s="108" t="str">
        <f t="shared" si="0"/>
        <v/>
      </c>
      <c r="L23" s="115"/>
      <c r="M23" s="226"/>
      <c r="N23" s="116"/>
      <c r="O23" s="116"/>
      <c r="P23" s="116"/>
      <c r="Q23" s="116"/>
      <c r="R23" s="116"/>
      <c r="S23" s="227"/>
      <c r="T23" s="117"/>
      <c r="U23" s="126"/>
      <c r="V23" s="214"/>
      <c r="W23" s="203" t="str">
        <f t="shared" si="1"/>
        <v/>
      </c>
      <c r="X23" s="203" t="str">
        <f t="shared" si="2"/>
        <v/>
      </c>
      <c r="Y23" s="203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</row>
    <row r="24" spans="1:40" ht="18" customHeight="1" x14ac:dyDescent="0.3">
      <c r="A24" s="142"/>
      <c r="B24" s="205">
        <v>21</v>
      </c>
      <c r="C24" s="113"/>
      <c r="D24" s="124"/>
      <c r="E24" s="125"/>
      <c r="F24" s="106"/>
      <c r="G24" s="106"/>
      <c r="H24" s="106"/>
      <c r="I24" s="106"/>
      <c r="J24" s="106"/>
      <c r="K24" s="108" t="str">
        <f t="shared" si="0"/>
        <v/>
      </c>
      <c r="L24" s="115"/>
      <c r="M24" s="226"/>
      <c r="N24" s="116"/>
      <c r="O24" s="116"/>
      <c r="P24" s="116"/>
      <c r="Q24" s="116"/>
      <c r="R24" s="116"/>
      <c r="S24" s="227"/>
      <c r="T24" s="117"/>
      <c r="U24" s="126"/>
      <c r="V24" s="214"/>
      <c r="W24" s="203" t="str">
        <f t="shared" si="1"/>
        <v/>
      </c>
      <c r="X24" s="203" t="str">
        <f t="shared" si="2"/>
        <v/>
      </c>
      <c r="Y24" s="203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</row>
    <row r="25" spans="1:40" ht="18" customHeight="1" x14ac:dyDescent="0.3">
      <c r="A25" s="142"/>
      <c r="B25" s="205">
        <v>22</v>
      </c>
      <c r="C25" s="113"/>
      <c r="D25" s="124"/>
      <c r="E25" s="125"/>
      <c r="F25" s="106"/>
      <c r="G25" s="106"/>
      <c r="H25" s="106"/>
      <c r="I25" s="106"/>
      <c r="J25" s="106"/>
      <c r="K25" s="108" t="str">
        <f t="shared" si="0"/>
        <v/>
      </c>
      <c r="L25" s="115"/>
      <c r="M25" s="226"/>
      <c r="N25" s="116"/>
      <c r="O25" s="116"/>
      <c r="P25" s="116"/>
      <c r="Q25" s="116"/>
      <c r="R25" s="116"/>
      <c r="S25" s="227"/>
      <c r="T25" s="117"/>
      <c r="U25" s="126"/>
      <c r="V25" s="214"/>
      <c r="W25" s="203" t="str">
        <f t="shared" si="1"/>
        <v/>
      </c>
      <c r="X25" s="203" t="str">
        <f t="shared" si="2"/>
        <v/>
      </c>
      <c r="Y25" s="203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</row>
    <row r="26" spans="1:40" ht="18" customHeight="1" x14ac:dyDescent="0.3">
      <c r="A26" s="142"/>
      <c r="B26" s="205">
        <v>23</v>
      </c>
      <c r="C26" s="113"/>
      <c r="D26" s="124"/>
      <c r="E26" s="125"/>
      <c r="F26" s="106"/>
      <c r="G26" s="106"/>
      <c r="H26" s="106"/>
      <c r="I26" s="106"/>
      <c r="J26" s="106"/>
      <c r="K26" s="108" t="str">
        <f t="shared" si="0"/>
        <v/>
      </c>
      <c r="L26" s="115"/>
      <c r="M26" s="226"/>
      <c r="N26" s="116"/>
      <c r="O26" s="116"/>
      <c r="P26" s="116"/>
      <c r="Q26" s="116"/>
      <c r="R26" s="116"/>
      <c r="S26" s="227"/>
      <c r="T26" s="117"/>
      <c r="U26" s="126"/>
      <c r="V26" s="214"/>
      <c r="W26" s="203" t="str">
        <f t="shared" si="1"/>
        <v/>
      </c>
      <c r="X26" s="203" t="str">
        <f t="shared" si="2"/>
        <v/>
      </c>
      <c r="Y26" s="203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</row>
    <row r="27" spans="1:40" ht="18" customHeight="1" x14ac:dyDescent="0.3">
      <c r="A27" s="142"/>
      <c r="B27" s="205">
        <v>24</v>
      </c>
      <c r="C27" s="113"/>
      <c r="D27" s="124"/>
      <c r="E27" s="125"/>
      <c r="F27" s="106"/>
      <c r="G27" s="106"/>
      <c r="H27" s="106"/>
      <c r="I27" s="106"/>
      <c r="J27" s="106"/>
      <c r="K27" s="108" t="str">
        <f t="shared" si="0"/>
        <v/>
      </c>
      <c r="L27" s="115"/>
      <c r="M27" s="226"/>
      <c r="N27" s="116"/>
      <c r="O27" s="116"/>
      <c r="P27" s="116"/>
      <c r="Q27" s="116"/>
      <c r="R27" s="116"/>
      <c r="S27" s="227"/>
      <c r="T27" s="117"/>
      <c r="U27" s="126"/>
      <c r="V27" s="214"/>
      <c r="W27" s="203" t="str">
        <f t="shared" si="1"/>
        <v/>
      </c>
      <c r="X27" s="203" t="str">
        <f t="shared" si="2"/>
        <v/>
      </c>
      <c r="Y27" s="203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</row>
    <row r="28" spans="1:40" ht="18" customHeight="1" x14ac:dyDescent="0.3">
      <c r="A28" s="142"/>
      <c r="B28" s="205">
        <v>25</v>
      </c>
      <c r="C28" s="113"/>
      <c r="D28" s="124"/>
      <c r="E28" s="125"/>
      <c r="F28" s="106"/>
      <c r="G28" s="106"/>
      <c r="H28" s="106"/>
      <c r="I28" s="106"/>
      <c r="J28" s="106"/>
      <c r="K28" s="108" t="str">
        <f t="shared" si="0"/>
        <v/>
      </c>
      <c r="L28" s="115"/>
      <c r="M28" s="226"/>
      <c r="N28" s="116"/>
      <c r="O28" s="116"/>
      <c r="P28" s="116"/>
      <c r="Q28" s="116"/>
      <c r="R28" s="116"/>
      <c r="S28" s="227"/>
      <c r="T28" s="117"/>
      <c r="U28" s="126"/>
      <c r="V28" s="214"/>
      <c r="W28" s="203" t="str">
        <f t="shared" si="1"/>
        <v/>
      </c>
      <c r="X28" s="203" t="str">
        <f t="shared" si="2"/>
        <v/>
      </c>
      <c r="Y28" s="203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</row>
    <row r="29" spans="1:40" ht="18" customHeight="1" x14ac:dyDescent="0.3">
      <c r="A29" s="142"/>
      <c r="B29" s="205">
        <v>26</v>
      </c>
      <c r="C29" s="113"/>
      <c r="D29" s="124"/>
      <c r="E29" s="125"/>
      <c r="F29" s="106"/>
      <c r="G29" s="106"/>
      <c r="H29" s="106"/>
      <c r="I29" s="106"/>
      <c r="J29" s="106"/>
      <c r="K29" s="108" t="str">
        <f t="shared" si="0"/>
        <v/>
      </c>
      <c r="L29" s="115"/>
      <c r="M29" s="226"/>
      <c r="N29" s="116"/>
      <c r="O29" s="116"/>
      <c r="P29" s="116"/>
      <c r="Q29" s="116"/>
      <c r="R29" s="116"/>
      <c r="S29" s="227"/>
      <c r="T29" s="117"/>
      <c r="U29" s="126"/>
      <c r="V29" s="214"/>
      <c r="W29" s="203" t="str">
        <f t="shared" si="1"/>
        <v/>
      </c>
      <c r="X29" s="203" t="str">
        <f t="shared" si="2"/>
        <v/>
      </c>
      <c r="Y29" s="203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40" ht="18" customHeight="1" x14ac:dyDescent="0.3">
      <c r="A30" s="142"/>
      <c r="B30" s="205">
        <v>27</v>
      </c>
      <c r="C30" s="113"/>
      <c r="D30" s="124"/>
      <c r="E30" s="125"/>
      <c r="F30" s="106"/>
      <c r="G30" s="106"/>
      <c r="H30" s="106"/>
      <c r="I30" s="106"/>
      <c r="J30" s="106"/>
      <c r="K30" s="108" t="str">
        <f t="shared" si="0"/>
        <v/>
      </c>
      <c r="L30" s="115"/>
      <c r="M30" s="226"/>
      <c r="N30" s="116"/>
      <c r="O30" s="116"/>
      <c r="P30" s="116"/>
      <c r="Q30" s="116"/>
      <c r="R30" s="116"/>
      <c r="S30" s="227"/>
      <c r="T30" s="117"/>
      <c r="U30" s="126"/>
      <c r="V30" s="214"/>
      <c r="W30" s="203" t="str">
        <f t="shared" si="1"/>
        <v/>
      </c>
      <c r="X30" s="203" t="str">
        <f t="shared" si="2"/>
        <v/>
      </c>
      <c r="Y30" s="203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</row>
    <row r="31" spans="1:40" ht="18" customHeight="1" x14ac:dyDescent="0.3">
      <c r="A31" s="142"/>
      <c r="B31" s="205">
        <v>28</v>
      </c>
      <c r="C31" s="113"/>
      <c r="D31" s="124"/>
      <c r="E31" s="125"/>
      <c r="F31" s="106"/>
      <c r="G31" s="106"/>
      <c r="H31" s="106"/>
      <c r="I31" s="106"/>
      <c r="J31" s="106"/>
      <c r="K31" s="108" t="str">
        <f t="shared" si="0"/>
        <v/>
      </c>
      <c r="L31" s="115"/>
      <c r="M31" s="226"/>
      <c r="N31" s="116"/>
      <c r="O31" s="116"/>
      <c r="P31" s="116"/>
      <c r="Q31" s="116"/>
      <c r="R31" s="116"/>
      <c r="S31" s="227"/>
      <c r="T31" s="117"/>
      <c r="U31" s="126"/>
      <c r="V31" s="214"/>
      <c r="W31" s="203" t="str">
        <f t="shared" si="1"/>
        <v/>
      </c>
      <c r="X31" s="203" t="str">
        <f t="shared" si="2"/>
        <v/>
      </c>
      <c r="Y31" s="203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</row>
    <row r="32" spans="1:40" ht="18" customHeight="1" x14ac:dyDescent="0.3">
      <c r="A32" s="142"/>
      <c r="B32" s="205">
        <v>29</v>
      </c>
      <c r="C32" s="113"/>
      <c r="D32" s="124"/>
      <c r="E32" s="125"/>
      <c r="F32" s="106"/>
      <c r="G32" s="106"/>
      <c r="H32" s="106"/>
      <c r="I32" s="106"/>
      <c r="J32" s="106"/>
      <c r="K32" s="108" t="str">
        <f t="shared" si="0"/>
        <v/>
      </c>
      <c r="L32" s="115"/>
      <c r="M32" s="226"/>
      <c r="N32" s="116"/>
      <c r="O32" s="116"/>
      <c r="P32" s="116"/>
      <c r="Q32" s="116"/>
      <c r="R32" s="116"/>
      <c r="S32" s="227"/>
      <c r="T32" s="117"/>
      <c r="U32" s="126"/>
      <c r="V32" s="214"/>
      <c r="W32" s="203" t="str">
        <f t="shared" si="1"/>
        <v/>
      </c>
      <c r="X32" s="203" t="str">
        <f t="shared" si="2"/>
        <v/>
      </c>
      <c r="Y32" s="203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40" ht="18" customHeight="1" thickBot="1" x14ac:dyDescent="0.35">
      <c r="A33" s="142"/>
      <c r="B33" s="229">
        <v>30</v>
      </c>
      <c r="C33" s="113"/>
      <c r="D33" s="127"/>
      <c r="E33" s="128"/>
      <c r="F33" s="128"/>
      <c r="G33" s="128"/>
      <c r="H33" s="128"/>
      <c r="I33" s="128"/>
      <c r="J33" s="128"/>
      <c r="K33" s="108" t="str">
        <f t="shared" si="0"/>
        <v/>
      </c>
      <c r="L33" s="115"/>
      <c r="M33" s="232"/>
      <c r="N33" s="116"/>
      <c r="O33" s="116"/>
      <c r="P33" s="116"/>
      <c r="Q33" s="116"/>
      <c r="R33" s="116"/>
      <c r="S33" s="233"/>
      <c r="T33" s="117"/>
      <c r="U33" s="129"/>
      <c r="V33" s="214"/>
      <c r="W33" s="203" t="str">
        <f t="shared" si="1"/>
        <v/>
      </c>
      <c r="X33" s="203" t="str">
        <f t="shared" si="2"/>
        <v/>
      </c>
      <c r="Y33" s="203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</row>
    <row r="34" spans="1:40" ht="18" customHeight="1" x14ac:dyDescent="0.3">
      <c r="A34" s="142"/>
      <c r="B34" s="235"/>
      <c r="C34" s="235"/>
      <c r="D34" s="235"/>
      <c r="E34" s="235"/>
      <c r="F34" s="235"/>
      <c r="G34" s="235"/>
      <c r="H34" s="235"/>
      <c r="I34" s="235"/>
      <c r="J34" s="235"/>
      <c r="K34" s="236" t="s">
        <v>21</v>
      </c>
      <c r="L34" s="237"/>
      <c r="M34" s="238"/>
      <c r="N34" s="239">
        <f>COUNTIF(N9:N33,"X")</f>
        <v>0</v>
      </c>
      <c r="O34" s="239">
        <f t="shared" ref="O34:R34" si="3">COUNTIF(O9:O33,"X")</f>
        <v>0</v>
      </c>
      <c r="P34" s="239">
        <f t="shared" si="3"/>
        <v>0</v>
      </c>
      <c r="Q34" s="239">
        <f t="shared" si="3"/>
        <v>0</v>
      </c>
      <c r="R34" s="239">
        <f t="shared" si="3"/>
        <v>0</v>
      </c>
      <c r="S34" s="240"/>
      <c r="T34" s="142"/>
      <c r="U34" s="142"/>
      <c r="V34" s="142"/>
      <c r="W34" s="149"/>
      <c r="X34" s="149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</row>
    <row r="35" spans="1:40" ht="18" customHeight="1" x14ac:dyDescent="0.3">
      <c r="A35" s="142"/>
      <c r="B35" s="235"/>
      <c r="C35" s="235"/>
      <c r="D35" s="142"/>
      <c r="E35" s="142"/>
      <c r="F35" s="142"/>
      <c r="G35" s="142"/>
      <c r="H35" s="142"/>
      <c r="I35" s="142"/>
      <c r="J35" s="142"/>
      <c r="K35" s="236" t="s">
        <v>20</v>
      </c>
      <c r="L35" s="237"/>
      <c r="M35" s="238"/>
      <c r="N35" s="241">
        <f>SUMIF(N9:N33,"X",F9:F33)</f>
        <v>0</v>
      </c>
      <c r="O35" s="241">
        <f>SUMIF(O9:O33,"X",F9:F33)</f>
        <v>0</v>
      </c>
      <c r="P35" s="241">
        <f>SUMIF(P9:P33,"X",F9:F33)</f>
        <v>0</v>
      </c>
      <c r="Q35" s="241">
        <f>SUMIF(Q9:Q33,"X",F9:F33)</f>
        <v>0</v>
      </c>
      <c r="R35" s="241">
        <f>SUMIF(R9:R33,"X",F9:F33)</f>
        <v>0</v>
      </c>
      <c r="S35" s="240"/>
      <c r="T35" s="142"/>
      <c r="U35" s="142"/>
      <c r="V35" s="142"/>
      <c r="W35" s="149"/>
      <c r="X35" s="149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</row>
    <row r="36" spans="1:40" ht="6" customHeight="1" x14ac:dyDescent="0.3">
      <c r="A36" s="142"/>
      <c r="B36" s="235"/>
      <c r="C36" s="235"/>
      <c r="D36" s="142"/>
      <c r="E36" s="142"/>
      <c r="F36" s="142"/>
      <c r="G36" s="142"/>
      <c r="H36" s="142"/>
      <c r="I36" s="142"/>
      <c r="J36" s="142"/>
      <c r="K36" s="142"/>
      <c r="L36" s="142"/>
      <c r="M36" s="242"/>
      <c r="N36" s="242"/>
      <c r="O36" s="142"/>
      <c r="P36" s="142"/>
      <c r="Q36" s="242"/>
      <c r="R36" s="142"/>
      <c r="S36" s="142"/>
      <c r="T36" s="142"/>
      <c r="U36" s="142"/>
      <c r="V36" s="142"/>
      <c r="W36" s="149"/>
      <c r="X36" s="149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ht="18" customHeight="1" x14ac:dyDescent="0.3">
      <c r="A37" s="142"/>
      <c r="B37" s="235"/>
      <c r="C37" s="235"/>
      <c r="D37" s="142"/>
      <c r="E37" s="142"/>
      <c r="F37" s="142"/>
      <c r="G37" s="142"/>
      <c r="H37" s="142"/>
      <c r="I37" s="142"/>
      <c r="J37" s="142"/>
      <c r="K37" s="243" t="s">
        <v>31</v>
      </c>
      <c r="L37" s="244">
        <f>COUNTIF(T9:T33,"VA")</f>
        <v>0</v>
      </c>
      <c r="M37" s="245" t="s">
        <v>64</v>
      </c>
      <c r="N37" s="242"/>
      <c r="O37" s="246" t="s">
        <v>32</v>
      </c>
      <c r="P37" s="244">
        <f>COUNTIF(T9:T33,"NVA")</f>
        <v>0</v>
      </c>
      <c r="Q37" s="245" t="s">
        <v>64</v>
      </c>
      <c r="R37" s="247"/>
      <c r="S37" s="247" t="s">
        <v>91</v>
      </c>
      <c r="T37" s="244">
        <f>COUNTIF(T9:T33,"ENVA")</f>
        <v>0</v>
      </c>
      <c r="U37" s="248" t="s">
        <v>64</v>
      </c>
      <c r="V37" s="142"/>
      <c r="W37" s="149"/>
      <c r="X37" s="149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</row>
    <row r="38" spans="1:40" ht="18" customHeight="1" x14ac:dyDescent="0.3">
      <c r="A38" s="142"/>
      <c r="B38" s="235"/>
      <c r="C38" s="235"/>
      <c r="D38" s="142"/>
      <c r="E38" s="142"/>
      <c r="F38" s="142"/>
      <c r="G38" s="142"/>
      <c r="H38" s="142"/>
      <c r="I38" s="142"/>
      <c r="J38" s="142"/>
      <c r="K38" s="243" t="s">
        <v>29</v>
      </c>
      <c r="L38" s="244">
        <f>SUMIF(T9:T33,"VA",K9:K33)</f>
        <v>0</v>
      </c>
      <c r="M38" s="245" t="s">
        <v>24</v>
      </c>
      <c r="N38" s="249"/>
      <c r="O38" s="246" t="s">
        <v>30</v>
      </c>
      <c r="P38" s="244">
        <f>SUMIF(T9:T33,"NVA",K9:K33)</f>
        <v>0</v>
      </c>
      <c r="Q38" s="245" t="s">
        <v>24</v>
      </c>
      <c r="R38" s="247"/>
      <c r="S38" s="247" t="s">
        <v>92</v>
      </c>
      <c r="T38" s="244">
        <f>SUMIF(T9:T33,"ENVA",K9:K33)</f>
        <v>0</v>
      </c>
      <c r="U38" s="248" t="s">
        <v>24</v>
      </c>
      <c r="V38" s="142"/>
      <c r="W38" s="149"/>
      <c r="X38" s="149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</row>
    <row r="39" spans="1:40" ht="18" customHeight="1" x14ac:dyDescent="0.3">
      <c r="A39" s="142"/>
      <c r="B39" s="235"/>
      <c r="C39" s="235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250"/>
      <c r="S39" s="250" t="s">
        <v>16</v>
      </c>
      <c r="T39" s="251" t="str">
        <f>IF(ISERROR(L38/P40),"",(L38/P40))</f>
        <v/>
      </c>
      <c r="U39" s="252"/>
      <c r="V39" s="142"/>
      <c r="W39" s="253"/>
      <c r="X39" s="149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</row>
    <row r="40" spans="1:40" ht="18" customHeight="1" x14ac:dyDescent="0.3">
      <c r="A40" s="142"/>
      <c r="B40" s="142"/>
      <c r="C40" s="142"/>
      <c r="D40" s="252"/>
      <c r="E40" s="252"/>
      <c r="F40" s="142"/>
      <c r="G40" s="142"/>
      <c r="H40" s="142"/>
      <c r="I40" s="142"/>
      <c r="J40" s="142"/>
      <c r="K40" s="250" t="s">
        <v>39</v>
      </c>
      <c r="L40" s="254">
        <f>SUM(L9:L33)</f>
        <v>0</v>
      </c>
      <c r="M40" s="245" t="s">
        <v>25</v>
      </c>
      <c r="N40" s="249"/>
      <c r="O40" s="250" t="s">
        <v>23</v>
      </c>
      <c r="P40" s="254">
        <f>SUM(K9:K33)</f>
        <v>0</v>
      </c>
      <c r="Q40" s="245" t="s">
        <v>24</v>
      </c>
      <c r="R40" s="250"/>
      <c r="S40" s="250" t="s">
        <v>93</v>
      </c>
      <c r="T40" s="251" t="str">
        <f>IFERROR(1-T39,"")</f>
        <v/>
      </c>
      <c r="U40" s="252"/>
      <c r="V40" s="142"/>
      <c r="W40" s="149"/>
      <c r="X40" s="149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</row>
    <row r="41" spans="1:40" x14ac:dyDescent="0.3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9"/>
      <c r="X41" s="149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</row>
    <row r="42" spans="1:40" x14ac:dyDescent="0.3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9"/>
      <c r="X42" s="149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</row>
    <row r="43" spans="1:40" x14ac:dyDescent="0.3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9"/>
      <c r="X43" s="149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</row>
    <row r="44" spans="1:40" x14ac:dyDescent="0.3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9"/>
      <c r="X44" s="149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x14ac:dyDescent="0.3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9"/>
      <c r="X45" s="149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</row>
    <row r="46" spans="1:40" x14ac:dyDescent="0.3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9"/>
      <c r="X46" s="149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</row>
    <row r="47" spans="1:40" ht="14.4" x14ac:dyDescent="0.3">
      <c r="A47" s="142"/>
      <c r="B47" s="255"/>
      <c r="C47" s="255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9"/>
      <c r="X47" s="149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</row>
    <row r="48" spans="1:40" x14ac:dyDescent="0.3">
      <c r="A48" s="142"/>
      <c r="B48" s="235"/>
      <c r="C48" s="235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9"/>
      <c r="X48" s="149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</row>
    <row r="49" spans="1:40" x14ac:dyDescent="0.3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9"/>
      <c r="X49" s="149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</row>
    <row r="50" spans="1:40" ht="14.4" x14ac:dyDescent="0.3">
      <c r="A50" s="142"/>
      <c r="B50" s="256" t="s">
        <v>22</v>
      </c>
      <c r="C50" s="256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9"/>
      <c r="X50" s="149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</row>
    <row r="51" spans="1:40" ht="14.4" x14ac:dyDescent="0.3">
      <c r="A51" s="142"/>
      <c r="B51" s="255" t="s">
        <v>36</v>
      </c>
      <c r="C51" s="255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9"/>
      <c r="X51" s="149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</row>
    <row r="52" spans="1:40" ht="14.4" x14ac:dyDescent="0.3">
      <c r="A52" s="142"/>
      <c r="B52" s="255" t="s">
        <v>35</v>
      </c>
      <c r="C52" s="255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9"/>
      <c r="X52" s="149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1:40" ht="14.4" x14ac:dyDescent="0.3">
      <c r="A53" s="142"/>
      <c r="B53" s="255" t="s">
        <v>38</v>
      </c>
      <c r="C53" s="255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9"/>
      <c r="X53" s="149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</row>
    <row r="54" spans="1:40" ht="14.4" x14ac:dyDescent="0.3">
      <c r="A54" s="142"/>
      <c r="B54" s="255" t="s">
        <v>37</v>
      </c>
      <c r="C54" s="255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9"/>
      <c r="X54" s="149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</row>
    <row r="55" spans="1:40" x14ac:dyDescent="0.3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9"/>
      <c r="X55" s="149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</row>
    <row r="56" spans="1:40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9"/>
      <c r="X56" s="149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</row>
    <row r="57" spans="1:40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9"/>
      <c r="X57" s="149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</row>
    <row r="58" spans="1:40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9"/>
      <c r="X58" s="149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</row>
    <row r="59" spans="1:40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9"/>
      <c r="X59" s="149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</row>
    <row r="60" spans="1:40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9"/>
      <c r="X60" s="149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</row>
    <row r="61" spans="1:40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9"/>
      <c r="X61" s="149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</row>
  </sheetData>
  <sheetProtection algorithmName="SHA-512" hashValue="p56NnfHNn1hzrlgDMyiNjR30ZstmGG94voeUfsZiBnHx9dmHoHHHRm8GBH/T92GLJHzVur1kXz9XVxn/iu4bkQ==" saltValue="q5kPmpRCBeS7K32yZCXS5A==" spinCount="100000" sheet="1" objects="1" scenarios="1"/>
  <mergeCells count="8">
    <mergeCell ref="K34:L34"/>
    <mergeCell ref="K35:L35"/>
    <mergeCell ref="E1:AD1"/>
    <mergeCell ref="C3:F3"/>
    <mergeCell ref="N3:N4"/>
    <mergeCell ref="O3:R4"/>
    <mergeCell ref="C4:F4"/>
    <mergeCell ref="X8:AC8"/>
  </mergeCells>
  <conditionalFormatting sqref="T9:T18">
    <cfRule type="cellIs" dxfId="14" priority="4" operator="equal">
      <formula>"ENVA"</formula>
    </cfRule>
    <cfRule type="cellIs" dxfId="13" priority="5" operator="equal">
      <formula>"NVA"</formula>
    </cfRule>
    <cfRule type="cellIs" dxfId="12" priority="6" operator="equal">
      <formula>"VA"</formula>
    </cfRule>
  </conditionalFormatting>
  <conditionalFormatting sqref="T19:T33">
    <cfRule type="cellIs" dxfId="11" priority="1" operator="equal">
      <formula>"ENVA"</formula>
    </cfRule>
    <cfRule type="cellIs" dxfId="10" priority="2" operator="equal">
      <formula>"NVA"</formula>
    </cfRule>
    <cfRule type="cellIs" dxfId="9" priority="3" operator="equal">
      <formula>"VA"</formula>
    </cfRule>
  </conditionalFormatting>
  <dataValidations count="6">
    <dataValidation type="list" allowBlank="1" showInputMessage="1" showErrorMessage="1" sqref="N9:R33" xr:uid="{4866C501-C880-4699-AA17-A07C89FBFDF1}">
      <formula1>"X"</formula1>
    </dataValidation>
    <dataValidation type="list" allowBlank="1" showInputMessage="1" showErrorMessage="1" sqref="T9:T33" xr:uid="{3D5A6A94-2045-4704-BBAD-ABA76318A49B}">
      <formula1>"VA,NVA,ENVA"</formula1>
    </dataValidation>
    <dataValidation type="list" allowBlank="1" showInputMessage="1" showErrorMessage="1" sqref="U3" xr:uid="{9C04E0DF-AF02-40D5-BEF6-5553AC821136}">
      <formula1>$V$8:$V$10</formula1>
    </dataValidation>
    <dataValidation type="list" allowBlank="1" showInputMessage="1" showErrorMessage="1" sqref="C5" xr:uid="{0B2A9E2E-2CCE-4DC4-A17E-F5FCCEBAAD1C}">
      <formula1>"Seconds,Minutes,Hours,Days,Weeks"</formula1>
    </dataValidation>
    <dataValidation operator="greaterThan" allowBlank="1" showInputMessage="1" showErrorMessage="1" sqref="U4" xr:uid="{6113887F-6A39-49C4-8B85-A2FBE564D989}"/>
    <dataValidation type="list" allowBlank="1" showInputMessage="1" showErrorMessage="1" sqref="O3" xr:uid="{206D1F8B-8F20-48BB-9D43-A2EE94BAB158}">
      <formula1>"AS-IS,SOULD-BE,TO-BE"</formula1>
    </dataValidation>
  </dataValidations>
  <printOptions horizontalCentered="1" verticalCentered="1"/>
  <pageMargins left="0.1" right="0.1" top="0.28000000000000003" bottom="0.1" header="0.1" footer="0.1"/>
  <pageSetup paperSize="5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30925-5B79-48AC-9297-77B553EB165C}">
  <sheetPr>
    <pageSetUpPr fitToPage="1"/>
  </sheetPr>
  <dimension ref="A1:AG65"/>
  <sheetViews>
    <sheetView showGridLines="0" showRowColHeaders="0" zoomScale="85" zoomScaleNormal="85" workbookViewId="0">
      <selection activeCell="C9" sqref="C9"/>
    </sheetView>
  </sheetViews>
  <sheetFormatPr defaultColWidth="8.88671875" defaultRowHeight="13.8" x14ac:dyDescent="0.3"/>
  <cols>
    <col min="1" max="1" width="2.6640625" style="260" customWidth="1"/>
    <col min="2" max="2" width="6.6640625" style="260" customWidth="1"/>
    <col min="3" max="3" width="27.6640625" style="260" customWidth="1"/>
    <col min="4" max="5" width="14.6640625" style="260" customWidth="1"/>
    <col min="6" max="6" width="0.88671875" style="260" customWidth="1"/>
    <col min="7" max="11" width="9.6640625" style="260" customWidth="1"/>
    <col min="12" max="12" width="0.88671875" style="260" customWidth="1"/>
    <col min="13" max="13" width="14.6640625" style="260" customWidth="1"/>
    <col min="14" max="14" width="24.6640625" style="260" customWidth="1"/>
    <col min="15" max="15" width="2.6640625" style="260" hidden="1" customWidth="1"/>
    <col min="16" max="16" width="3" style="357" customWidth="1"/>
    <col min="17" max="17" width="3.6640625" style="357" customWidth="1"/>
    <col min="18" max="16384" width="8.88671875" style="260"/>
  </cols>
  <sheetData>
    <row r="1" spans="1:33" ht="29.25" customHeight="1" x14ac:dyDescent="0.55000000000000004">
      <c r="A1" s="258"/>
      <c r="B1" s="258"/>
      <c r="C1" s="143" t="s">
        <v>60</v>
      </c>
      <c r="D1" s="259" t="s">
        <v>67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8"/>
      <c r="AA1" s="258"/>
      <c r="AB1" s="258"/>
      <c r="AC1" s="258"/>
      <c r="AD1" s="258"/>
      <c r="AE1" s="258"/>
      <c r="AF1" s="258"/>
      <c r="AG1" s="258"/>
    </row>
    <row r="2" spans="1:33" ht="12" customHeight="1" x14ac:dyDescent="0.3">
      <c r="A2" s="258"/>
      <c r="B2" s="261"/>
      <c r="C2" s="258"/>
      <c r="D2" s="258"/>
      <c r="E2" s="258"/>
      <c r="F2" s="258"/>
      <c r="G2" s="258"/>
      <c r="H2" s="262"/>
      <c r="I2" s="258"/>
      <c r="J2" s="258"/>
      <c r="K2" s="261"/>
      <c r="L2" s="261"/>
      <c r="M2" s="261"/>
      <c r="N2" s="258"/>
      <c r="O2" s="258"/>
      <c r="P2" s="263"/>
      <c r="Q2" s="263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</row>
    <row r="3" spans="1:33" ht="18" customHeight="1" x14ac:dyDescent="0.3">
      <c r="A3" s="258"/>
      <c r="B3" s="264" t="s">
        <v>0</v>
      </c>
      <c r="C3" s="265" t="s">
        <v>68</v>
      </c>
      <c r="D3" s="266" t="s">
        <v>66</v>
      </c>
      <c r="E3" s="267">
        <v>44584</v>
      </c>
      <c r="F3" s="268"/>
      <c r="G3" s="258"/>
      <c r="H3" s="262"/>
      <c r="I3" s="264" t="s">
        <v>13</v>
      </c>
      <c r="J3" s="269" t="s">
        <v>56</v>
      </c>
      <c r="K3" s="270"/>
      <c r="L3" s="261"/>
      <c r="M3" s="264" t="s">
        <v>2</v>
      </c>
      <c r="N3" s="265" t="s">
        <v>11</v>
      </c>
      <c r="O3" s="271"/>
      <c r="P3" s="263"/>
      <c r="Q3" s="263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</row>
    <row r="4" spans="1:33" ht="18" customHeight="1" x14ac:dyDescent="0.3">
      <c r="A4" s="258"/>
      <c r="B4" s="264" t="s">
        <v>1</v>
      </c>
      <c r="C4" s="265" t="s">
        <v>69</v>
      </c>
      <c r="D4" s="258"/>
      <c r="E4" s="258"/>
      <c r="F4" s="258"/>
      <c r="G4" s="262"/>
      <c r="H4" s="262"/>
      <c r="I4" s="262"/>
      <c r="J4" s="262"/>
      <c r="K4" s="272"/>
      <c r="L4" s="272"/>
      <c r="M4" s="258"/>
      <c r="N4" s="258"/>
      <c r="O4" s="258"/>
      <c r="P4" s="263"/>
      <c r="Q4" s="263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</row>
    <row r="5" spans="1:33" ht="4.5" customHeight="1" x14ac:dyDescent="0.3">
      <c r="A5" s="258"/>
      <c r="B5" s="258"/>
      <c r="C5" s="258"/>
      <c r="D5" s="258"/>
      <c r="E5" s="258"/>
      <c r="F5" s="273"/>
      <c r="G5" s="274"/>
      <c r="H5" s="274"/>
      <c r="I5" s="274"/>
      <c r="J5" s="274"/>
      <c r="K5" s="273"/>
      <c r="L5" s="273"/>
      <c r="M5" s="258"/>
      <c r="N5" s="258"/>
      <c r="O5" s="258"/>
      <c r="P5" s="263"/>
      <c r="Q5" s="263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</row>
    <row r="6" spans="1:33" ht="14.4" x14ac:dyDescent="0.3">
      <c r="A6" s="258"/>
      <c r="B6" s="272"/>
      <c r="C6" s="262"/>
      <c r="D6" s="275"/>
      <c r="E6" s="262"/>
      <c r="F6" s="274"/>
      <c r="G6" s="276" t="s">
        <v>5</v>
      </c>
      <c r="H6" s="277" t="s">
        <v>6</v>
      </c>
      <c r="I6" s="278" t="s">
        <v>7</v>
      </c>
      <c r="J6" s="279" t="s">
        <v>8</v>
      </c>
      <c r="K6" s="280" t="s">
        <v>9</v>
      </c>
      <c r="L6" s="281"/>
      <c r="M6" s="282"/>
      <c r="N6" s="283"/>
      <c r="O6" s="258"/>
      <c r="P6" s="263"/>
      <c r="Q6" s="263"/>
      <c r="R6" s="258"/>
      <c r="S6" s="258"/>
      <c r="T6" s="258"/>
      <c r="U6" s="284" t="s">
        <v>63</v>
      </c>
      <c r="V6" s="284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</row>
    <row r="7" spans="1:33" ht="27" customHeight="1" thickBot="1" x14ac:dyDescent="0.35">
      <c r="A7" s="272"/>
      <c r="B7" s="285" t="s">
        <v>27</v>
      </c>
      <c r="C7" s="286" t="s">
        <v>28</v>
      </c>
      <c r="D7" s="285" t="s">
        <v>33</v>
      </c>
      <c r="E7" s="285" t="s">
        <v>34</v>
      </c>
      <c r="F7" s="287"/>
      <c r="G7" s="288" t="s">
        <v>58</v>
      </c>
      <c r="H7" s="289" t="s">
        <v>4</v>
      </c>
      <c r="I7" s="290" t="s">
        <v>57</v>
      </c>
      <c r="J7" s="291" t="s">
        <v>3</v>
      </c>
      <c r="K7" s="292" t="s">
        <v>59</v>
      </c>
      <c r="L7" s="293"/>
      <c r="M7" s="285" t="s">
        <v>19</v>
      </c>
      <c r="N7" s="294" t="s">
        <v>26</v>
      </c>
      <c r="P7" s="263"/>
      <c r="Q7" s="263"/>
      <c r="R7" s="258"/>
      <c r="S7" s="258"/>
      <c r="T7" s="258"/>
      <c r="U7" s="284"/>
      <c r="V7" s="284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</row>
    <row r="8" spans="1:33" ht="18" customHeight="1" thickTop="1" x14ac:dyDescent="0.3">
      <c r="A8" s="272"/>
      <c r="B8" s="295">
        <v>1</v>
      </c>
      <c r="C8" s="296" t="s">
        <v>40</v>
      </c>
      <c r="D8" s="297">
        <v>16</v>
      </c>
      <c r="E8" s="298">
        <v>16</v>
      </c>
      <c r="F8" s="299"/>
      <c r="G8" s="300"/>
      <c r="H8" s="301" t="s">
        <v>52</v>
      </c>
      <c r="I8" s="301"/>
      <c r="J8" s="301"/>
      <c r="K8" s="302"/>
      <c r="L8" s="303"/>
      <c r="M8" s="304" t="s">
        <v>18</v>
      </c>
      <c r="N8" s="305"/>
      <c r="O8" s="306" t="s">
        <v>10</v>
      </c>
      <c r="P8" s="263">
        <f>IF(ISBLANK(M8),"",IF(M8="VA",1,-1))</f>
        <v>-1</v>
      </c>
      <c r="Q8" s="263">
        <f t="shared" ref="Q8:Q37" si="0">IF(ISBLANK(D8),"",IF(ISBLANK(M8),"",D8*P8))</f>
        <v>-16</v>
      </c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</row>
    <row r="9" spans="1:33" ht="18" customHeight="1" x14ac:dyDescent="0.3">
      <c r="A9" s="272"/>
      <c r="B9" s="307">
        <v>2</v>
      </c>
      <c r="C9" s="308" t="s">
        <v>41</v>
      </c>
      <c r="D9" s="309">
        <v>12</v>
      </c>
      <c r="E9" s="310"/>
      <c r="F9" s="311"/>
      <c r="G9" s="312"/>
      <c r="H9" s="313"/>
      <c r="I9" s="313"/>
      <c r="J9" s="313"/>
      <c r="K9" s="314" t="s">
        <v>52</v>
      </c>
      <c r="L9" s="315"/>
      <c r="M9" s="316" t="s">
        <v>16</v>
      </c>
      <c r="N9" s="317" t="s">
        <v>54</v>
      </c>
      <c r="O9" s="306" t="s">
        <v>11</v>
      </c>
      <c r="P9" s="263">
        <f t="shared" ref="P9:P37" si="1">IF(ISBLANK(M9),"",IF(M9="VA",1,-1))</f>
        <v>1</v>
      </c>
      <c r="Q9" s="263">
        <f t="shared" si="0"/>
        <v>12</v>
      </c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</row>
    <row r="10" spans="1:33" ht="18" customHeight="1" x14ac:dyDescent="0.3">
      <c r="A10" s="272"/>
      <c r="B10" s="307">
        <v>3</v>
      </c>
      <c r="C10" s="308" t="s">
        <v>42</v>
      </c>
      <c r="D10" s="309">
        <v>23</v>
      </c>
      <c r="E10" s="310"/>
      <c r="F10" s="311"/>
      <c r="G10" s="312" t="s">
        <v>52</v>
      </c>
      <c r="H10" s="313"/>
      <c r="I10" s="313"/>
      <c r="J10" s="313"/>
      <c r="K10" s="314"/>
      <c r="L10" s="315"/>
      <c r="M10" s="316" t="s">
        <v>17</v>
      </c>
      <c r="N10" s="317"/>
      <c r="O10" s="306" t="s">
        <v>12</v>
      </c>
      <c r="P10" s="263">
        <f t="shared" si="1"/>
        <v>-1</v>
      </c>
      <c r="Q10" s="263">
        <f t="shared" si="0"/>
        <v>-23</v>
      </c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</row>
    <row r="11" spans="1:33" ht="18" customHeight="1" x14ac:dyDescent="0.3">
      <c r="A11" s="272"/>
      <c r="B11" s="307">
        <v>4</v>
      </c>
      <c r="C11" s="308" t="s">
        <v>43</v>
      </c>
      <c r="D11" s="309">
        <v>33</v>
      </c>
      <c r="E11" s="310"/>
      <c r="F11" s="311"/>
      <c r="G11" s="312" t="s">
        <v>52</v>
      </c>
      <c r="H11" s="313"/>
      <c r="I11" s="313"/>
      <c r="J11" s="313"/>
      <c r="K11" s="314"/>
      <c r="L11" s="315"/>
      <c r="M11" s="316" t="s">
        <v>16</v>
      </c>
      <c r="N11" s="317"/>
      <c r="O11" s="306"/>
      <c r="P11" s="263">
        <f t="shared" si="1"/>
        <v>1</v>
      </c>
      <c r="Q11" s="263">
        <f t="shared" si="0"/>
        <v>33</v>
      </c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</row>
    <row r="12" spans="1:33" ht="18" customHeight="1" x14ac:dyDescent="0.3">
      <c r="A12" s="272"/>
      <c r="B12" s="307">
        <v>5</v>
      </c>
      <c r="C12" s="308" t="s">
        <v>44</v>
      </c>
      <c r="D12" s="309">
        <v>20</v>
      </c>
      <c r="E12" s="310"/>
      <c r="F12" s="311"/>
      <c r="G12" s="312" t="s">
        <v>52</v>
      </c>
      <c r="H12" s="313"/>
      <c r="I12" s="313"/>
      <c r="J12" s="313"/>
      <c r="K12" s="314"/>
      <c r="L12" s="315"/>
      <c r="M12" s="316" t="s">
        <v>18</v>
      </c>
      <c r="N12" s="317"/>
      <c r="O12" s="306" t="s">
        <v>14</v>
      </c>
      <c r="P12" s="263">
        <f t="shared" si="1"/>
        <v>-1</v>
      </c>
      <c r="Q12" s="263">
        <f t="shared" si="0"/>
        <v>-20</v>
      </c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</row>
    <row r="13" spans="1:33" ht="18" customHeight="1" x14ac:dyDescent="0.3">
      <c r="A13" s="272"/>
      <c r="B13" s="307">
        <v>6</v>
      </c>
      <c r="C13" s="308" t="s">
        <v>45</v>
      </c>
      <c r="D13" s="309">
        <v>12</v>
      </c>
      <c r="E13" s="310"/>
      <c r="F13" s="311"/>
      <c r="G13" s="312" t="s">
        <v>52</v>
      </c>
      <c r="H13" s="313"/>
      <c r="I13" s="313"/>
      <c r="J13" s="313"/>
      <c r="K13" s="314"/>
      <c r="L13" s="315"/>
      <c r="M13" s="316" t="s">
        <v>16</v>
      </c>
      <c r="N13" s="317"/>
      <c r="O13" s="306" t="s">
        <v>15</v>
      </c>
      <c r="P13" s="263">
        <f t="shared" si="1"/>
        <v>1</v>
      </c>
      <c r="Q13" s="263">
        <f t="shared" si="0"/>
        <v>12</v>
      </c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</row>
    <row r="14" spans="1:33" ht="18" customHeight="1" x14ac:dyDescent="0.3">
      <c r="A14" s="272"/>
      <c r="B14" s="307">
        <v>7</v>
      </c>
      <c r="C14" s="308" t="s">
        <v>46</v>
      </c>
      <c r="D14" s="309">
        <v>15</v>
      </c>
      <c r="E14" s="310">
        <v>14</v>
      </c>
      <c r="F14" s="311"/>
      <c r="G14" s="312"/>
      <c r="H14" s="313"/>
      <c r="I14" s="313"/>
      <c r="J14" s="313"/>
      <c r="K14" s="314" t="s">
        <v>52</v>
      </c>
      <c r="L14" s="315"/>
      <c r="M14" s="316" t="s">
        <v>18</v>
      </c>
      <c r="N14" s="317" t="s">
        <v>53</v>
      </c>
      <c r="O14" s="306"/>
      <c r="P14" s="263">
        <f t="shared" si="1"/>
        <v>-1</v>
      </c>
      <c r="Q14" s="263">
        <f t="shared" si="0"/>
        <v>-15</v>
      </c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</row>
    <row r="15" spans="1:33" ht="18" customHeight="1" x14ac:dyDescent="0.3">
      <c r="A15" s="272"/>
      <c r="B15" s="307">
        <v>8</v>
      </c>
      <c r="C15" s="308" t="s">
        <v>47</v>
      </c>
      <c r="D15" s="309">
        <v>15</v>
      </c>
      <c r="E15" s="310"/>
      <c r="F15" s="311"/>
      <c r="G15" s="312" t="s">
        <v>52</v>
      </c>
      <c r="H15" s="313"/>
      <c r="I15" s="313"/>
      <c r="J15" s="313"/>
      <c r="K15" s="314"/>
      <c r="L15" s="315"/>
      <c r="M15" s="316" t="s">
        <v>17</v>
      </c>
      <c r="N15" s="317"/>
      <c r="O15" s="306" t="s">
        <v>16</v>
      </c>
      <c r="P15" s="263">
        <f t="shared" si="1"/>
        <v>-1</v>
      </c>
      <c r="Q15" s="263">
        <f t="shared" si="0"/>
        <v>-15</v>
      </c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</row>
    <row r="16" spans="1:33" ht="18" customHeight="1" x14ac:dyDescent="0.3">
      <c r="A16" s="272"/>
      <c r="B16" s="307">
        <v>9</v>
      </c>
      <c r="C16" s="308" t="s">
        <v>48</v>
      </c>
      <c r="D16" s="309">
        <v>23</v>
      </c>
      <c r="E16" s="310"/>
      <c r="F16" s="311"/>
      <c r="G16" s="312" t="s">
        <v>52</v>
      </c>
      <c r="H16" s="313"/>
      <c r="I16" s="313"/>
      <c r="J16" s="313"/>
      <c r="K16" s="314"/>
      <c r="L16" s="315"/>
      <c r="M16" s="316" t="s">
        <v>18</v>
      </c>
      <c r="N16" s="317"/>
      <c r="O16" s="306" t="s">
        <v>17</v>
      </c>
      <c r="P16" s="263">
        <f t="shared" si="1"/>
        <v>-1</v>
      </c>
      <c r="Q16" s="263">
        <f t="shared" si="0"/>
        <v>-23</v>
      </c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</row>
    <row r="17" spans="1:33" ht="18" customHeight="1" x14ac:dyDescent="0.3">
      <c r="A17" s="272"/>
      <c r="B17" s="307">
        <v>10</v>
      </c>
      <c r="C17" s="308" t="s">
        <v>46</v>
      </c>
      <c r="D17" s="309">
        <v>20</v>
      </c>
      <c r="E17" s="310">
        <v>5</v>
      </c>
      <c r="F17" s="311"/>
      <c r="G17" s="312"/>
      <c r="H17" s="313"/>
      <c r="I17" s="313" t="s">
        <v>52</v>
      </c>
      <c r="J17" s="313"/>
      <c r="K17" s="314"/>
      <c r="L17" s="315"/>
      <c r="M17" s="316" t="s">
        <v>16</v>
      </c>
      <c r="N17" s="317" t="s">
        <v>53</v>
      </c>
      <c r="O17" s="306" t="s">
        <v>18</v>
      </c>
      <c r="P17" s="263">
        <f t="shared" si="1"/>
        <v>1</v>
      </c>
      <c r="Q17" s="263">
        <f t="shared" si="0"/>
        <v>20</v>
      </c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</row>
    <row r="18" spans="1:33" ht="18" customHeight="1" x14ac:dyDescent="0.3">
      <c r="A18" s="272"/>
      <c r="B18" s="307">
        <v>11</v>
      </c>
      <c r="C18" s="308" t="s">
        <v>49</v>
      </c>
      <c r="D18" s="309">
        <v>45</v>
      </c>
      <c r="E18" s="310">
        <v>12</v>
      </c>
      <c r="F18" s="311"/>
      <c r="G18" s="312" t="s">
        <v>52</v>
      </c>
      <c r="H18" s="313"/>
      <c r="I18" s="313"/>
      <c r="J18" s="313"/>
      <c r="K18" s="314"/>
      <c r="L18" s="315"/>
      <c r="M18" s="316" t="s">
        <v>16</v>
      </c>
      <c r="N18" s="317"/>
      <c r="O18" s="318"/>
      <c r="P18" s="263">
        <f t="shared" si="1"/>
        <v>1</v>
      </c>
      <c r="Q18" s="263">
        <f t="shared" si="0"/>
        <v>45</v>
      </c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</row>
    <row r="19" spans="1:33" ht="18" customHeight="1" x14ac:dyDescent="0.3">
      <c r="A19" s="272"/>
      <c r="B19" s="307">
        <v>12</v>
      </c>
      <c r="C19" s="308" t="s">
        <v>50</v>
      </c>
      <c r="D19" s="309">
        <v>30</v>
      </c>
      <c r="E19" s="310"/>
      <c r="F19" s="311"/>
      <c r="G19" s="312"/>
      <c r="H19" s="313" t="s">
        <v>52</v>
      </c>
      <c r="I19" s="313"/>
      <c r="J19" s="313"/>
      <c r="K19" s="314"/>
      <c r="L19" s="315"/>
      <c r="M19" s="316" t="s">
        <v>17</v>
      </c>
      <c r="N19" s="317"/>
      <c r="O19" s="318"/>
      <c r="P19" s="263">
        <f t="shared" si="1"/>
        <v>-1</v>
      </c>
      <c r="Q19" s="263">
        <f t="shared" si="0"/>
        <v>-30</v>
      </c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</row>
    <row r="20" spans="1:33" ht="18" customHeight="1" x14ac:dyDescent="0.3">
      <c r="A20" s="272"/>
      <c r="B20" s="307">
        <v>13</v>
      </c>
      <c r="C20" s="308" t="s">
        <v>41</v>
      </c>
      <c r="D20" s="309">
        <v>20</v>
      </c>
      <c r="E20" s="310"/>
      <c r="F20" s="311"/>
      <c r="G20" s="312"/>
      <c r="H20" s="313"/>
      <c r="I20" s="313"/>
      <c r="J20" s="313"/>
      <c r="K20" s="314" t="s">
        <v>52</v>
      </c>
      <c r="L20" s="315"/>
      <c r="M20" s="316" t="s">
        <v>18</v>
      </c>
      <c r="N20" s="317" t="s">
        <v>55</v>
      </c>
      <c r="O20" s="318"/>
      <c r="P20" s="263">
        <f t="shared" si="1"/>
        <v>-1</v>
      </c>
      <c r="Q20" s="263">
        <f t="shared" si="0"/>
        <v>-20</v>
      </c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</row>
    <row r="21" spans="1:33" ht="18" customHeight="1" x14ac:dyDescent="0.3">
      <c r="A21" s="272"/>
      <c r="B21" s="307">
        <v>14</v>
      </c>
      <c r="C21" s="308" t="s">
        <v>51</v>
      </c>
      <c r="D21" s="309">
        <v>20</v>
      </c>
      <c r="E21" s="310"/>
      <c r="F21" s="311"/>
      <c r="G21" s="312"/>
      <c r="H21" s="313" t="s">
        <v>52</v>
      </c>
      <c r="I21" s="313"/>
      <c r="J21" s="313"/>
      <c r="K21" s="314"/>
      <c r="L21" s="315"/>
      <c r="M21" s="316" t="s">
        <v>17</v>
      </c>
      <c r="N21" s="317"/>
      <c r="O21" s="318"/>
      <c r="P21" s="263">
        <f t="shared" si="1"/>
        <v>-1</v>
      </c>
      <c r="Q21" s="263">
        <f t="shared" si="0"/>
        <v>-20</v>
      </c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</row>
    <row r="22" spans="1:33" ht="18" customHeight="1" x14ac:dyDescent="0.3">
      <c r="A22" s="272"/>
      <c r="B22" s="307">
        <v>15</v>
      </c>
      <c r="C22" s="308"/>
      <c r="D22" s="309"/>
      <c r="E22" s="310"/>
      <c r="F22" s="311"/>
      <c r="G22" s="312"/>
      <c r="H22" s="313"/>
      <c r="I22" s="313"/>
      <c r="J22" s="313"/>
      <c r="K22" s="314"/>
      <c r="L22" s="315"/>
      <c r="M22" s="316"/>
      <c r="N22" s="317"/>
      <c r="O22" s="318"/>
      <c r="P22" s="263" t="str">
        <f t="shared" si="1"/>
        <v/>
      </c>
      <c r="Q22" s="263" t="str">
        <f t="shared" si="0"/>
        <v/>
      </c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</row>
    <row r="23" spans="1:33" ht="18" customHeight="1" x14ac:dyDescent="0.3">
      <c r="A23" s="272"/>
      <c r="B23" s="307">
        <v>16</v>
      </c>
      <c r="C23" s="308"/>
      <c r="D23" s="309"/>
      <c r="E23" s="310"/>
      <c r="F23" s="311"/>
      <c r="G23" s="312"/>
      <c r="H23" s="313"/>
      <c r="I23" s="313"/>
      <c r="J23" s="313"/>
      <c r="K23" s="314"/>
      <c r="L23" s="315"/>
      <c r="M23" s="316"/>
      <c r="N23" s="317"/>
      <c r="O23" s="318"/>
      <c r="P23" s="263" t="str">
        <f t="shared" si="1"/>
        <v/>
      </c>
      <c r="Q23" s="263" t="str">
        <f t="shared" si="0"/>
        <v/>
      </c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</row>
    <row r="24" spans="1:33" ht="18" customHeight="1" x14ac:dyDescent="0.3">
      <c r="A24" s="272"/>
      <c r="B24" s="307">
        <v>17</v>
      </c>
      <c r="C24" s="308"/>
      <c r="D24" s="309"/>
      <c r="E24" s="310"/>
      <c r="F24" s="311"/>
      <c r="G24" s="312"/>
      <c r="H24" s="313"/>
      <c r="I24" s="313"/>
      <c r="J24" s="313"/>
      <c r="K24" s="314"/>
      <c r="L24" s="315"/>
      <c r="M24" s="316"/>
      <c r="N24" s="317"/>
      <c r="O24" s="318"/>
      <c r="P24" s="263" t="str">
        <f t="shared" si="1"/>
        <v/>
      </c>
      <c r="Q24" s="263" t="str">
        <f t="shared" si="0"/>
        <v/>
      </c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</row>
    <row r="25" spans="1:33" ht="18" customHeight="1" x14ac:dyDescent="0.3">
      <c r="A25" s="272"/>
      <c r="B25" s="307">
        <v>18</v>
      </c>
      <c r="C25" s="308"/>
      <c r="D25" s="309"/>
      <c r="E25" s="310"/>
      <c r="F25" s="311"/>
      <c r="G25" s="312"/>
      <c r="H25" s="313"/>
      <c r="I25" s="313"/>
      <c r="J25" s="313"/>
      <c r="K25" s="314"/>
      <c r="L25" s="315"/>
      <c r="M25" s="316"/>
      <c r="N25" s="317"/>
      <c r="O25" s="318"/>
      <c r="P25" s="263" t="str">
        <f t="shared" si="1"/>
        <v/>
      </c>
      <c r="Q25" s="263" t="str">
        <f t="shared" si="0"/>
        <v/>
      </c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</row>
    <row r="26" spans="1:33" ht="18" customHeight="1" x14ac:dyDescent="0.3">
      <c r="A26" s="272"/>
      <c r="B26" s="307">
        <v>19</v>
      </c>
      <c r="C26" s="308"/>
      <c r="D26" s="309"/>
      <c r="E26" s="310"/>
      <c r="F26" s="311"/>
      <c r="G26" s="312"/>
      <c r="H26" s="313"/>
      <c r="I26" s="313"/>
      <c r="J26" s="313"/>
      <c r="K26" s="314"/>
      <c r="L26" s="315"/>
      <c r="M26" s="316"/>
      <c r="N26" s="317"/>
      <c r="O26" s="318"/>
      <c r="P26" s="263" t="str">
        <f t="shared" si="1"/>
        <v/>
      </c>
      <c r="Q26" s="263" t="str">
        <f t="shared" si="0"/>
        <v/>
      </c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</row>
    <row r="27" spans="1:33" ht="18" customHeight="1" x14ac:dyDescent="0.3">
      <c r="A27" s="272"/>
      <c r="B27" s="307">
        <v>20</v>
      </c>
      <c r="C27" s="319"/>
      <c r="D27" s="309"/>
      <c r="E27" s="320"/>
      <c r="F27" s="321"/>
      <c r="G27" s="322"/>
      <c r="H27" s="323"/>
      <c r="I27" s="323"/>
      <c r="J27" s="323"/>
      <c r="K27" s="324"/>
      <c r="L27" s="325"/>
      <c r="M27" s="316"/>
      <c r="N27" s="326"/>
      <c r="O27" s="318"/>
      <c r="P27" s="263" t="str">
        <f t="shared" si="1"/>
        <v/>
      </c>
      <c r="Q27" s="263" t="str">
        <f t="shared" si="0"/>
        <v/>
      </c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</row>
    <row r="28" spans="1:33" ht="18" customHeight="1" x14ac:dyDescent="0.3">
      <c r="A28" s="272"/>
      <c r="B28" s="307">
        <v>21</v>
      </c>
      <c r="C28" s="319"/>
      <c r="D28" s="309"/>
      <c r="E28" s="320"/>
      <c r="F28" s="321"/>
      <c r="G28" s="322"/>
      <c r="H28" s="323"/>
      <c r="I28" s="323"/>
      <c r="J28" s="323"/>
      <c r="K28" s="324"/>
      <c r="L28" s="325"/>
      <c r="M28" s="316"/>
      <c r="N28" s="326"/>
      <c r="O28" s="318"/>
      <c r="P28" s="263" t="str">
        <f t="shared" si="1"/>
        <v/>
      </c>
      <c r="Q28" s="263" t="str">
        <f t="shared" si="0"/>
        <v/>
      </c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</row>
    <row r="29" spans="1:33" ht="18" customHeight="1" x14ac:dyDescent="0.3">
      <c r="A29" s="272"/>
      <c r="B29" s="307">
        <v>22</v>
      </c>
      <c r="C29" s="319"/>
      <c r="D29" s="309"/>
      <c r="E29" s="320"/>
      <c r="F29" s="321"/>
      <c r="G29" s="322"/>
      <c r="H29" s="323"/>
      <c r="I29" s="323"/>
      <c r="J29" s="323"/>
      <c r="K29" s="324"/>
      <c r="L29" s="325"/>
      <c r="M29" s="316"/>
      <c r="N29" s="326"/>
      <c r="O29" s="318"/>
      <c r="P29" s="263" t="str">
        <f t="shared" si="1"/>
        <v/>
      </c>
      <c r="Q29" s="263" t="str">
        <f t="shared" si="0"/>
        <v/>
      </c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</row>
    <row r="30" spans="1:33" ht="18" customHeight="1" x14ac:dyDescent="0.3">
      <c r="A30" s="272"/>
      <c r="B30" s="307">
        <v>23</v>
      </c>
      <c r="C30" s="319"/>
      <c r="D30" s="309"/>
      <c r="E30" s="320"/>
      <c r="F30" s="321"/>
      <c r="G30" s="322"/>
      <c r="H30" s="323"/>
      <c r="I30" s="323"/>
      <c r="J30" s="323"/>
      <c r="K30" s="324"/>
      <c r="L30" s="325"/>
      <c r="M30" s="316"/>
      <c r="N30" s="326"/>
      <c r="O30" s="318"/>
      <c r="P30" s="263" t="str">
        <f t="shared" si="1"/>
        <v/>
      </c>
      <c r="Q30" s="263" t="str">
        <f t="shared" si="0"/>
        <v/>
      </c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</row>
    <row r="31" spans="1:33" ht="18" customHeight="1" x14ac:dyDescent="0.3">
      <c r="A31" s="272"/>
      <c r="B31" s="307">
        <v>24</v>
      </c>
      <c r="C31" s="319"/>
      <c r="D31" s="309"/>
      <c r="E31" s="320"/>
      <c r="F31" s="321"/>
      <c r="G31" s="322"/>
      <c r="H31" s="323"/>
      <c r="I31" s="323"/>
      <c r="J31" s="323"/>
      <c r="K31" s="324"/>
      <c r="L31" s="325"/>
      <c r="M31" s="316"/>
      <c r="N31" s="326"/>
      <c r="O31" s="318"/>
      <c r="P31" s="263" t="str">
        <f t="shared" si="1"/>
        <v/>
      </c>
      <c r="Q31" s="263" t="str">
        <f t="shared" si="0"/>
        <v/>
      </c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</row>
    <row r="32" spans="1:33" ht="18" customHeight="1" x14ac:dyDescent="0.3">
      <c r="A32" s="272"/>
      <c r="B32" s="307">
        <v>25</v>
      </c>
      <c r="C32" s="319"/>
      <c r="D32" s="309"/>
      <c r="E32" s="320"/>
      <c r="F32" s="321"/>
      <c r="G32" s="322"/>
      <c r="H32" s="323"/>
      <c r="I32" s="323"/>
      <c r="J32" s="323"/>
      <c r="K32" s="324"/>
      <c r="L32" s="325"/>
      <c r="M32" s="316"/>
      <c r="N32" s="326"/>
      <c r="O32" s="318"/>
      <c r="P32" s="263" t="str">
        <f t="shared" si="1"/>
        <v/>
      </c>
      <c r="Q32" s="263" t="str">
        <f t="shared" si="0"/>
        <v/>
      </c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</row>
    <row r="33" spans="1:33" ht="18" customHeight="1" x14ac:dyDescent="0.3">
      <c r="A33" s="272"/>
      <c r="B33" s="307">
        <v>26</v>
      </c>
      <c r="C33" s="319"/>
      <c r="D33" s="309"/>
      <c r="E33" s="320"/>
      <c r="F33" s="321"/>
      <c r="G33" s="322"/>
      <c r="H33" s="323"/>
      <c r="I33" s="323"/>
      <c r="J33" s="323"/>
      <c r="K33" s="324"/>
      <c r="L33" s="325"/>
      <c r="M33" s="316"/>
      <c r="N33" s="326"/>
      <c r="O33" s="318"/>
      <c r="P33" s="263" t="str">
        <f t="shared" si="1"/>
        <v/>
      </c>
      <c r="Q33" s="263" t="str">
        <f t="shared" si="0"/>
        <v/>
      </c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</row>
    <row r="34" spans="1:33" ht="18" customHeight="1" x14ac:dyDescent="0.3">
      <c r="A34" s="272"/>
      <c r="B34" s="307">
        <v>27</v>
      </c>
      <c r="C34" s="319"/>
      <c r="D34" s="309"/>
      <c r="E34" s="320"/>
      <c r="F34" s="321"/>
      <c r="G34" s="322"/>
      <c r="H34" s="323"/>
      <c r="I34" s="323"/>
      <c r="J34" s="323"/>
      <c r="K34" s="324"/>
      <c r="L34" s="325"/>
      <c r="M34" s="316"/>
      <c r="N34" s="326"/>
      <c r="O34" s="318"/>
      <c r="P34" s="263" t="str">
        <f t="shared" si="1"/>
        <v/>
      </c>
      <c r="Q34" s="263" t="str">
        <f t="shared" si="0"/>
        <v/>
      </c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</row>
    <row r="35" spans="1:33" ht="18" customHeight="1" x14ac:dyDescent="0.3">
      <c r="A35" s="272"/>
      <c r="B35" s="307">
        <v>28</v>
      </c>
      <c r="C35" s="319"/>
      <c r="D35" s="309"/>
      <c r="E35" s="320"/>
      <c r="F35" s="321"/>
      <c r="G35" s="322"/>
      <c r="H35" s="323"/>
      <c r="I35" s="323"/>
      <c r="J35" s="323"/>
      <c r="K35" s="324"/>
      <c r="L35" s="325"/>
      <c r="M35" s="316"/>
      <c r="N35" s="326"/>
      <c r="O35" s="318"/>
      <c r="P35" s="263" t="str">
        <f t="shared" si="1"/>
        <v/>
      </c>
      <c r="Q35" s="263" t="str">
        <f t="shared" si="0"/>
        <v/>
      </c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</row>
    <row r="36" spans="1:33" ht="18" customHeight="1" x14ac:dyDescent="0.3">
      <c r="A36" s="272"/>
      <c r="B36" s="307">
        <v>29</v>
      </c>
      <c r="C36" s="319"/>
      <c r="D36" s="309"/>
      <c r="E36" s="320"/>
      <c r="F36" s="321"/>
      <c r="G36" s="322"/>
      <c r="H36" s="323"/>
      <c r="I36" s="323"/>
      <c r="J36" s="323"/>
      <c r="K36" s="324"/>
      <c r="L36" s="325"/>
      <c r="M36" s="316"/>
      <c r="N36" s="326"/>
      <c r="O36" s="318"/>
      <c r="P36" s="263" t="str">
        <f t="shared" si="1"/>
        <v/>
      </c>
      <c r="Q36" s="263" t="str">
        <f t="shared" si="0"/>
        <v/>
      </c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</row>
    <row r="37" spans="1:33" ht="18" customHeight="1" thickBot="1" x14ac:dyDescent="0.35">
      <c r="A37" s="272"/>
      <c r="B37" s="307">
        <v>30</v>
      </c>
      <c r="C37" s="327"/>
      <c r="D37" s="309"/>
      <c r="E37" s="328"/>
      <c r="F37" s="329"/>
      <c r="G37" s="330"/>
      <c r="H37" s="331"/>
      <c r="I37" s="331"/>
      <c r="J37" s="331"/>
      <c r="K37" s="332"/>
      <c r="L37" s="333"/>
      <c r="M37" s="334"/>
      <c r="N37" s="334"/>
      <c r="O37" s="318"/>
      <c r="P37" s="263" t="str">
        <f t="shared" si="1"/>
        <v/>
      </c>
      <c r="Q37" s="263" t="str">
        <f t="shared" si="0"/>
        <v/>
      </c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</row>
    <row r="38" spans="1:33" ht="18" customHeight="1" thickTop="1" x14ac:dyDescent="0.3">
      <c r="A38" s="258"/>
      <c r="B38" s="335"/>
      <c r="C38" s="336"/>
      <c r="D38" s="337" t="s">
        <v>21</v>
      </c>
      <c r="E38" s="338"/>
      <c r="F38" s="339"/>
      <c r="G38" s="340">
        <f>COUNTIF(G8:G37,"X")</f>
        <v>7</v>
      </c>
      <c r="H38" s="340">
        <f t="shared" ref="H38:K38" si="2">COUNTIF(H8:H37,"X")</f>
        <v>3</v>
      </c>
      <c r="I38" s="340">
        <f t="shared" si="2"/>
        <v>1</v>
      </c>
      <c r="J38" s="340">
        <f t="shared" si="2"/>
        <v>0</v>
      </c>
      <c r="K38" s="340">
        <f t="shared" si="2"/>
        <v>3</v>
      </c>
      <c r="L38" s="341"/>
      <c r="M38" s="258"/>
      <c r="N38" s="258"/>
      <c r="O38" s="258"/>
      <c r="P38" s="263"/>
      <c r="Q38" s="263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</row>
    <row r="39" spans="1:33" ht="18" customHeight="1" x14ac:dyDescent="0.3">
      <c r="A39" s="258"/>
      <c r="B39" s="335"/>
      <c r="C39" s="272"/>
      <c r="D39" s="337" t="s">
        <v>20</v>
      </c>
      <c r="E39" s="338"/>
      <c r="F39" s="339"/>
      <c r="G39" s="342">
        <f>SUMIF(G8:G37,"X",D8:D37)</f>
        <v>171</v>
      </c>
      <c r="H39" s="342">
        <f>SUMIF(H8:H37,"X",D8:D37)</f>
        <v>66</v>
      </c>
      <c r="I39" s="342">
        <f>SUMIF(I8:I37,"X",D8:D37)</f>
        <v>20</v>
      </c>
      <c r="J39" s="342">
        <f>SUMIF(J8:J37,"X",D8:D37)</f>
        <v>0</v>
      </c>
      <c r="K39" s="342">
        <f>SUMIF(K8:K37,"X",D8:D37)</f>
        <v>47</v>
      </c>
      <c r="L39" s="341"/>
      <c r="M39" s="258"/>
      <c r="N39" s="258"/>
      <c r="O39" s="258"/>
      <c r="P39" s="263"/>
      <c r="Q39" s="263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</row>
    <row r="40" spans="1:33" ht="6" customHeight="1" x14ac:dyDescent="0.3">
      <c r="A40" s="258"/>
      <c r="B40" s="335"/>
      <c r="C40" s="258"/>
      <c r="D40" s="258"/>
      <c r="E40" s="258"/>
      <c r="F40" s="343"/>
      <c r="G40" s="343"/>
      <c r="H40" s="258"/>
      <c r="I40" s="258"/>
      <c r="J40" s="343"/>
      <c r="K40" s="258"/>
      <c r="L40" s="258"/>
      <c r="M40" s="258"/>
      <c r="N40" s="258"/>
      <c r="O40" s="258"/>
      <c r="P40" s="263"/>
      <c r="Q40" s="263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</row>
    <row r="41" spans="1:33" ht="18" customHeight="1" x14ac:dyDescent="0.3">
      <c r="A41" s="258"/>
      <c r="B41" s="335"/>
      <c r="C41" s="258"/>
      <c r="D41" s="344" t="s">
        <v>31</v>
      </c>
      <c r="E41" s="345">
        <f>COUNTIF(M8:M37,"VA")</f>
        <v>5</v>
      </c>
      <c r="F41" s="346" t="s">
        <v>64</v>
      </c>
      <c r="G41" s="343"/>
      <c r="H41" s="347" t="s">
        <v>32</v>
      </c>
      <c r="I41" s="345">
        <f>COUNTIF(M8:M37,"NVA")</f>
        <v>5</v>
      </c>
      <c r="J41" s="346" t="s">
        <v>64</v>
      </c>
      <c r="K41" s="348"/>
      <c r="L41" s="348" t="s">
        <v>61</v>
      </c>
      <c r="M41" s="345">
        <f>COUNTIF(M8:M37,"BNVA")</f>
        <v>0</v>
      </c>
      <c r="N41" s="349" t="s">
        <v>64</v>
      </c>
      <c r="O41" s="258"/>
      <c r="P41" s="263"/>
      <c r="Q41" s="263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</row>
    <row r="42" spans="1:33" ht="18" customHeight="1" x14ac:dyDescent="0.3">
      <c r="A42" s="258"/>
      <c r="B42" s="335"/>
      <c r="C42" s="258"/>
      <c r="D42" s="344" t="s">
        <v>29</v>
      </c>
      <c r="E42" s="345">
        <f>SUMIF(M8:M37,"VA",D8:D37)</f>
        <v>122</v>
      </c>
      <c r="F42" s="346" t="s">
        <v>24</v>
      </c>
      <c r="G42" s="350"/>
      <c r="H42" s="347" t="s">
        <v>30</v>
      </c>
      <c r="I42" s="345">
        <f>SUMIF(M8:M37,"NVA",D8:D37)</f>
        <v>94</v>
      </c>
      <c r="J42" s="346" t="s">
        <v>24</v>
      </c>
      <c r="K42" s="348"/>
      <c r="L42" s="348" t="s">
        <v>62</v>
      </c>
      <c r="M42" s="345">
        <f>SUMIF(M8:M37,"BNVA",D8:D37)</f>
        <v>0</v>
      </c>
      <c r="N42" s="349" t="s">
        <v>24</v>
      </c>
      <c r="O42" s="258"/>
      <c r="P42" s="263"/>
      <c r="Q42" s="263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</row>
    <row r="43" spans="1:33" ht="18" customHeight="1" x14ac:dyDescent="0.3">
      <c r="A43" s="258"/>
      <c r="B43" s="335"/>
      <c r="C43" s="258"/>
      <c r="D43" s="351" t="s">
        <v>39</v>
      </c>
      <c r="E43" s="352">
        <f>SUM(E8:E37)</f>
        <v>47</v>
      </c>
      <c r="F43" s="346" t="s">
        <v>25</v>
      </c>
      <c r="G43" s="350"/>
      <c r="H43" s="351" t="s">
        <v>23</v>
      </c>
      <c r="I43" s="352">
        <f>SUM(D8:D37)</f>
        <v>304</v>
      </c>
      <c r="J43" s="346" t="s">
        <v>24</v>
      </c>
      <c r="K43" s="351"/>
      <c r="L43" s="351" t="s">
        <v>16</v>
      </c>
      <c r="M43" s="251">
        <f>IF(ISERROR(E42/I43),"",(E42/I43))</f>
        <v>0.40131578947368424</v>
      </c>
      <c r="N43" s="353"/>
      <c r="O43" s="258"/>
      <c r="P43" s="354"/>
      <c r="Q43" s="263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</row>
    <row r="44" spans="1:33" ht="18" customHeight="1" x14ac:dyDescent="0.3">
      <c r="A44" s="258"/>
      <c r="B44" s="258"/>
      <c r="C44" s="353"/>
      <c r="D44" s="353"/>
      <c r="E44" s="353"/>
      <c r="F44" s="353"/>
      <c r="G44" s="350"/>
      <c r="H44" s="353"/>
      <c r="I44" s="353"/>
      <c r="J44" s="350"/>
      <c r="K44" s="351"/>
      <c r="L44" s="351" t="s">
        <v>65</v>
      </c>
      <c r="M44" s="251">
        <f>1-M43</f>
        <v>0.59868421052631571</v>
      </c>
      <c r="N44" s="353"/>
      <c r="O44" s="258"/>
      <c r="P44" s="263"/>
      <c r="Q44" s="263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</row>
    <row r="45" spans="1:33" x14ac:dyDescent="0.3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63"/>
      <c r="Q45" s="263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</row>
    <row r="46" spans="1:33" x14ac:dyDescent="0.3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63"/>
      <c r="Q46" s="263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</row>
    <row r="47" spans="1:33" x14ac:dyDescent="0.3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63"/>
      <c r="Q47" s="263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</row>
    <row r="48" spans="1:33" x14ac:dyDescent="0.3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63"/>
      <c r="Q48" s="263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</row>
    <row r="49" spans="1:33" x14ac:dyDescent="0.3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63"/>
      <c r="Q49" s="263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</row>
    <row r="50" spans="1:33" x14ac:dyDescent="0.3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63"/>
      <c r="Q50" s="263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</row>
    <row r="51" spans="1:33" ht="14.4" x14ac:dyDescent="0.3">
      <c r="A51" s="258"/>
      <c r="B51" s="355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63"/>
      <c r="Q51" s="263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</row>
    <row r="52" spans="1:33" x14ac:dyDescent="0.3">
      <c r="A52" s="258"/>
      <c r="B52" s="335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63"/>
      <c r="Q52" s="263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</row>
    <row r="53" spans="1:33" x14ac:dyDescent="0.3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63"/>
      <c r="Q53" s="263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</row>
    <row r="54" spans="1:33" ht="14.4" x14ac:dyDescent="0.3">
      <c r="A54" s="258"/>
      <c r="B54" s="356" t="s">
        <v>22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63"/>
      <c r="Q54" s="263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</row>
    <row r="55" spans="1:33" ht="14.4" x14ac:dyDescent="0.3">
      <c r="A55" s="258"/>
      <c r="B55" s="355" t="s">
        <v>36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63"/>
      <c r="Q55" s="263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</row>
    <row r="56" spans="1:33" ht="14.4" x14ac:dyDescent="0.3">
      <c r="A56" s="258"/>
      <c r="B56" s="355" t="s">
        <v>35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63"/>
      <c r="Q56" s="263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</row>
    <row r="57" spans="1:33" ht="14.4" x14ac:dyDescent="0.3">
      <c r="A57" s="258"/>
      <c r="B57" s="355" t="s">
        <v>38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63"/>
      <c r="Q57" s="263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</row>
    <row r="58" spans="1:33" ht="14.4" x14ac:dyDescent="0.3">
      <c r="A58" s="258"/>
      <c r="B58" s="355" t="s">
        <v>37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63"/>
      <c r="Q58" s="263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</row>
    <row r="59" spans="1:33" x14ac:dyDescent="0.3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63"/>
      <c r="Q59" s="263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</row>
    <row r="60" spans="1:33" x14ac:dyDescent="0.3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63"/>
      <c r="Q60" s="263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</row>
    <row r="61" spans="1:33" x14ac:dyDescent="0.3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63"/>
      <c r="Q61" s="263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</row>
    <row r="62" spans="1:33" x14ac:dyDescent="0.3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63"/>
      <c r="Q62" s="263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</row>
    <row r="63" spans="1:33" x14ac:dyDescent="0.3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63"/>
      <c r="Q63" s="263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</row>
    <row r="64" spans="1:33" x14ac:dyDescent="0.3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63"/>
      <c r="Q64" s="263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</row>
    <row r="65" spans="1:33" x14ac:dyDescent="0.3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63"/>
      <c r="Q65" s="263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</row>
  </sheetData>
  <sheetProtection algorithmName="SHA-512" hashValue="k+5K3h4zJUs3O3J30WczF4GQQ3+bUeQ8YdpVSekKVbhsW7eaVGG64SIIuNXVswhYf2zm7zAiGVe81xcOfEhTUQ==" saltValue="Dp2KO8ok56hnSvFwh1hTHg==" spinCount="100000" sheet="1" objects="1" scenarios="1"/>
  <mergeCells count="6">
    <mergeCell ref="E3:F3"/>
    <mergeCell ref="J3:K3"/>
    <mergeCell ref="U6:V7"/>
    <mergeCell ref="D38:E38"/>
    <mergeCell ref="D39:E39"/>
    <mergeCell ref="D1:Y1"/>
  </mergeCells>
  <conditionalFormatting sqref="M8:M36">
    <cfRule type="cellIs" dxfId="8" priority="1" operator="equal">
      <formula>"ENVA"</formula>
    </cfRule>
    <cfRule type="cellIs" dxfId="7" priority="2" operator="equal">
      <formula>"NVA"</formula>
    </cfRule>
    <cfRule type="cellIs" dxfId="6" priority="3" operator="equal">
      <formula>"VA"</formula>
    </cfRule>
  </conditionalFormatting>
  <dataValidations count="4">
    <dataValidation type="list" allowBlank="1" showInputMessage="1" showErrorMessage="1" sqref="M8:M37" xr:uid="{DCD6F43A-18A6-402B-87C6-8BBF332DD162}">
      <formula1>"VA,NVA,ENVA"</formula1>
    </dataValidation>
    <dataValidation type="list" allowBlank="1" showInputMessage="1" showErrorMessage="1" sqref="J3" xr:uid="{92D52D2F-FD4C-4D9D-9BEB-2C72AA7EEE3E}">
      <formula1>"AS-IS,SOULD-BE,TO-BE"</formula1>
    </dataValidation>
    <dataValidation type="list" allowBlank="1" showInputMessage="1" showErrorMessage="1" sqref="N3" xr:uid="{690DBABD-7C3B-4A2C-8B77-B3B75A2E6673}">
      <formula1>$O$7:$O$10</formula1>
    </dataValidation>
    <dataValidation operator="greaterThan" allowBlank="1" showInputMessage="1" showErrorMessage="1" sqref="E3:F3" xr:uid="{179DFF6A-A5EB-423E-B302-2B63E890FAEA}"/>
  </dataValidations>
  <printOptions horizontalCentered="1" verticalCentered="1"/>
  <pageMargins left="0.1" right="0.1" top="0.28000000000000003" bottom="0.1" header="0.1" footer="0.1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2CEEF-22D2-42C5-85BD-4B1EA09C4D56}">
  <sheetPr>
    <pageSetUpPr fitToPage="1"/>
  </sheetPr>
  <dimension ref="A1:AN61"/>
  <sheetViews>
    <sheetView showGridLines="0" showRowColHeaders="0" zoomScale="70" zoomScaleNormal="70" workbookViewId="0">
      <selection activeCell="F18" sqref="F18"/>
    </sheetView>
  </sheetViews>
  <sheetFormatPr defaultColWidth="8.88671875" defaultRowHeight="13.8" x14ac:dyDescent="0.3"/>
  <cols>
    <col min="1" max="1" width="2.6640625" style="146" customWidth="1"/>
    <col min="2" max="2" width="6.6640625" style="146" customWidth="1"/>
    <col min="3" max="3" width="17.5546875" style="146" customWidth="1"/>
    <col min="4" max="4" width="33.33203125" style="146" customWidth="1"/>
    <col min="5" max="12" width="13.6640625" style="146" customWidth="1"/>
    <col min="13" max="13" width="0.88671875" style="146" customWidth="1"/>
    <col min="14" max="18" width="9.6640625" style="146" customWidth="1"/>
    <col min="19" max="19" width="0.88671875" style="146" customWidth="1"/>
    <col min="20" max="20" width="11.77734375" style="146" customWidth="1"/>
    <col min="21" max="21" width="36.33203125" style="146" customWidth="1"/>
    <col min="22" max="22" width="2.6640625" style="146" hidden="1" customWidth="1"/>
    <col min="23" max="23" width="3" style="257" customWidth="1"/>
    <col min="24" max="24" width="3.6640625" style="257" customWidth="1"/>
    <col min="25" max="16384" width="8.88671875" style="146"/>
  </cols>
  <sheetData>
    <row r="1" spans="1:40" ht="29.25" customHeight="1" x14ac:dyDescent="0.5">
      <c r="A1" s="142"/>
      <c r="B1" s="142"/>
      <c r="C1" s="143" t="s">
        <v>60</v>
      </c>
      <c r="D1" s="144"/>
      <c r="E1" s="145" t="s">
        <v>67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12" customHeight="1" thickBot="1" x14ac:dyDescent="0.35">
      <c r="A2" s="142"/>
      <c r="B2" s="147"/>
      <c r="C2" s="147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8"/>
      <c r="P2" s="142"/>
      <c r="Q2" s="142"/>
      <c r="R2" s="147"/>
      <c r="S2" s="147"/>
      <c r="T2" s="147"/>
      <c r="U2" s="142"/>
      <c r="V2" s="142"/>
      <c r="W2" s="149"/>
      <c r="X2" s="149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</row>
    <row r="3" spans="1:40" ht="18" customHeight="1" thickTop="1" x14ac:dyDescent="0.3">
      <c r="A3" s="142"/>
      <c r="B3" s="150" t="s">
        <v>1</v>
      </c>
      <c r="C3" s="151" t="s">
        <v>70</v>
      </c>
      <c r="D3" s="152"/>
      <c r="E3" s="152"/>
      <c r="F3" s="153"/>
      <c r="G3" s="154"/>
      <c r="H3" s="154"/>
      <c r="I3" s="154"/>
      <c r="J3" s="154"/>
      <c r="K3" s="154"/>
      <c r="L3" s="142"/>
      <c r="M3" s="142"/>
      <c r="N3" s="155" t="s">
        <v>13</v>
      </c>
      <c r="O3" s="156" t="s">
        <v>56</v>
      </c>
      <c r="P3" s="157"/>
      <c r="Q3" s="157"/>
      <c r="R3" s="158"/>
      <c r="S3" s="147"/>
      <c r="T3" s="150" t="s">
        <v>2</v>
      </c>
      <c r="U3" s="159" t="s">
        <v>10</v>
      </c>
      <c r="V3" s="160"/>
      <c r="W3" s="149"/>
      <c r="X3" s="149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8" customHeight="1" thickBot="1" x14ac:dyDescent="0.35">
      <c r="A4" s="142"/>
      <c r="B4" s="150" t="s">
        <v>71</v>
      </c>
      <c r="C4" s="151" t="s">
        <v>72</v>
      </c>
      <c r="D4" s="152"/>
      <c r="E4" s="152"/>
      <c r="F4" s="153"/>
      <c r="G4" s="154"/>
      <c r="H4" s="154"/>
      <c r="I4" s="154"/>
      <c r="J4" s="154"/>
      <c r="K4" s="154"/>
      <c r="L4" s="142"/>
      <c r="M4" s="142"/>
      <c r="N4" s="155"/>
      <c r="O4" s="161"/>
      <c r="P4" s="162"/>
      <c r="Q4" s="162"/>
      <c r="R4" s="163"/>
      <c r="S4" s="150"/>
      <c r="T4" s="148" t="s">
        <v>66</v>
      </c>
      <c r="U4" s="164">
        <v>44790</v>
      </c>
      <c r="V4" s="150"/>
      <c r="W4" s="150"/>
      <c r="X4" s="150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18" customHeight="1" thickTop="1" x14ac:dyDescent="0.3">
      <c r="A5" s="142"/>
      <c r="B5" s="150" t="s">
        <v>73</v>
      </c>
      <c r="C5" s="159" t="s">
        <v>24</v>
      </c>
      <c r="D5" s="154"/>
      <c r="E5" s="154"/>
      <c r="F5" s="154"/>
      <c r="G5" s="154"/>
      <c r="H5" s="154"/>
      <c r="I5" s="154"/>
      <c r="J5" s="154"/>
      <c r="K5" s="154"/>
      <c r="L5" s="142"/>
      <c r="M5" s="142"/>
      <c r="N5" s="148"/>
      <c r="O5" s="148"/>
      <c r="P5" s="148"/>
      <c r="Q5" s="148"/>
      <c r="R5" s="142"/>
      <c r="S5" s="142"/>
      <c r="T5" s="165"/>
      <c r="U5" s="166"/>
      <c r="V5" s="142"/>
      <c r="W5" s="149"/>
      <c r="X5" s="149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4.5" customHeight="1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67"/>
      <c r="N6" s="168"/>
      <c r="O6" s="168"/>
      <c r="P6" s="168"/>
      <c r="Q6" s="168"/>
      <c r="R6" s="167"/>
      <c r="S6" s="167"/>
      <c r="T6" s="142"/>
      <c r="U6" s="142"/>
      <c r="V6" s="142"/>
      <c r="W6" s="149"/>
      <c r="X6" s="149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4.4" x14ac:dyDescent="0.3">
      <c r="A7" s="142"/>
      <c r="B7" s="142"/>
      <c r="C7" s="142"/>
      <c r="D7" s="148"/>
      <c r="E7" s="148"/>
      <c r="F7" s="169"/>
      <c r="G7" s="169"/>
      <c r="H7" s="169"/>
      <c r="I7" s="169"/>
      <c r="J7" s="169"/>
      <c r="K7" s="169"/>
      <c r="L7" s="148"/>
      <c r="M7" s="168"/>
      <c r="N7" s="170" t="s">
        <v>5</v>
      </c>
      <c r="O7" s="171" t="s">
        <v>6</v>
      </c>
      <c r="P7" s="172" t="s">
        <v>7</v>
      </c>
      <c r="Q7" s="173" t="s">
        <v>8</v>
      </c>
      <c r="R7" s="174" t="s">
        <v>9</v>
      </c>
      <c r="S7" s="175"/>
      <c r="T7" s="176"/>
      <c r="U7" s="166"/>
      <c r="V7" s="142"/>
      <c r="W7" s="149"/>
      <c r="X7" s="149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32.4" customHeight="1" thickBot="1" x14ac:dyDescent="0.35">
      <c r="A8" s="142"/>
      <c r="B8" s="177" t="s">
        <v>27</v>
      </c>
      <c r="C8" s="177" t="s">
        <v>74</v>
      </c>
      <c r="D8" s="177" t="s">
        <v>28</v>
      </c>
      <c r="E8" s="178" t="str">
        <f>_xlfn.CONCAT("Time 1      ", "(",$C$5,")")</f>
        <v>Time 1      (Minutes)</v>
      </c>
      <c r="F8" s="178" t="str">
        <f>_xlfn.CONCAT("Time 2      ", "(",$C$5,")")</f>
        <v>Time 2      (Minutes)</v>
      </c>
      <c r="G8" s="178" t="str">
        <f>_xlfn.CONCAT("Time 3      ", "(",$C$5,")")</f>
        <v>Time 3      (Minutes)</v>
      </c>
      <c r="H8" s="178" t="str">
        <f>_xlfn.CONCAT("Time 4      ", "(",$C$5,")")</f>
        <v>Time 4      (Minutes)</v>
      </c>
      <c r="I8" s="178" t="str">
        <f>_xlfn.CONCAT("Time 5      ", "(",$C$5,")")</f>
        <v>Time 5      (Minutes)</v>
      </c>
      <c r="J8" s="178" t="str">
        <f>_xlfn.CONCAT("Time 6      ", "(",$C$5,")")</f>
        <v>Time 6      (Minutes)</v>
      </c>
      <c r="K8" s="179" t="s">
        <v>75</v>
      </c>
      <c r="L8" s="178" t="s">
        <v>34</v>
      </c>
      <c r="M8" s="180"/>
      <c r="N8" s="181" t="s">
        <v>58</v>
      </c>
      <c r="O8" s="182" t="s">
        <v>4</v>
      </c>
      <c r="P8" s="183" t="s">
        <v>57</v>
      </c>
      <c r="Q8" s="184" t="s">
        <v>3</v>
      </c>
      <c r="R8" s="185" t="s">
        <v>59</v>
      </c>
      <c r="S8" s="186"/>
      <c r="T8" s="177" t="s">
        <v>19</v>
      </c>
      <c r="U8" s="187" t="s">
        <v>76</v>
      </c>
      <c r="W8" s="149"/>
      <c r="X8" s="188" t="s">
        <v>63</v>
      </c>
      <c r="Y8" s="188"/>
      <c r="Z8" s="188"/>
      <c r="AA8" s="188"/>
      <c r="AB8" s="188"/>
      <c r="AC8" s="188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8" customHeight="1" thickTop="1" x14ac:dyDescent="0.3">
      <c r="A9" s="142"/>
      <c r="B9" s="189">
        <v>1</v>
      </c>
      <c r="C9" s="190" t="s">
        <v>77</v>
      </c>
      <c r="D9" s="191" t="s">
        <v>78</v>
      </c>
      <c r="E9" s="192">
        <v>14.2</v>
      </c>
      <c r="F9" s="193">
        <v>12</v>
      </c>
      <c r="G9" s="194">
        <v>13.5</v>
      </c>
      <c r="H9" s="195">
        <v>13</v>
      </c>
      <c r="I9" s="193"/>
      <c r="J9" s="193"/>
      <c r="K9" s="108">
        <f>IFERROR(AVERAGE(E9:J9),"")</f>
        <v>13.175000000000001</v>
      </c>
      <c r="L9" s="196">
        <v>0</v>
      </c>
      <c r="M9" s="197"/>
      <c r="N9" s="198" t="s">
        <v>52</v>
      </c>
      <c r="O9" s="198"/>
      <c r="P9" s="198" t="s">
        <v>52</v>
      </c>
      <c r="Q9" s="198"/>
      <c r="R9" s="198"/>
      <c r="S9" s="199"/>
      <c r="T9" s="200" t="s">
        <v>18</v>
      </c>
      <c r="U9" s="201"/>
      <c r="V9" s="202" t="s">
        <v>10</v>
      </c>
      <c r="W9" s="203">
        <f>IF(ISBLANK(T9),"",IF(T9="VA",1,-1))</f>
        <v>-1</v>
      </c>
      <c r="X9" s="203">
        <f>IF(ISBLANK(K9),"",IF(ISBLANK(T9),"",K9*W9))</f>
        <v>-13.175000000000001</v>
      </c>
      <c r="Y9" s="203"/>
      <c r="Z9" s="204"/>
      <c r="AA9" s="204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</row>
    <row r="10" spans="1:40" ht="18" customHeight="1" x14ac:dyDescent="0.3">
      <c r="A10" s="142"/>
      <c r="B10" s="205">
        <v>3</v>
      </c>
      <c r="C10" s="206" t="s">
        <v>77</v>
      </c>
      <c r="D10" s="207" t="s">
        <v>79</v>
      </c>
      <c r="E10" s="194">
        <v>10</v>
      </c>
      <c r="F10" s="195">
        <v>8</v>
      </c>
      <c r="G10" s="195">
        <v>11.5</v>
      </c>
      <c r="H10" s="195">
        <v>9</v>
      </c>
      <c r="I10" s="195"/>
      <c r="J10" s="195"/>
      <c r="K10" s="108">
        <f t="shared" ref="K10:K33" si="0">IFERROR(AVERAGE(E10:J10),"")</f>
        <v>9.625</v>
      </c>
      <c r="L10" s="208">
        <v>0</v>
      </c>
      <c r="M10" s="209"/>
      <c r="N10" s="210"/>
      <c r="O10" s="210"/>
      <c r="P10" s="210" t="s">
        <v>52</v>
      </c>
      <c r="Q10" s="210"/>
      <c r="R10" s="210"/>
      <c r="S10" s="211"/>
      <c r="T10" s="212" t="s">
        <v>17</v>
      </c>
      <c r="U10" s="213"/>
      <c r="V10" s="202" t="s">
        <v>12</v>
      </c>
      <c r="W10" s="203">
        <f t="shared" ref="W10:W33" si="1">IF(ISBLANK(T10),"",IF(T10="VA",1,-1))</f>
        <v>-1</v>
      </c>
      <c r="X10" s="203">
        <f t="shared" ref="X10:X33" si="2">IF(ISBLANK(K10),"",IF(ISBLANK(T10),"",K10*W10))</f>
        <v>-9.625</v>
      </c>
      <c r="Y10" s="203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</row>
    <row r="11" spans="1:40" ht="18" customHeight="1" x14ac:dyDescent="0.3">
      <c r="A11" s="142"/>
      <c r="B11" s="205">
        <v>5</v>
      </c>
      <c r="C11" s="206" t="s">
        <v>77</v>
      </c>
      <c r="D11" s="207" t="s">
        <v>80</v>
      </c>
      <c r="E11" s="194">
        <v>19</v>
      </c>
      <c r="F11" s="195">
        <v>20</v>
      </c>
      <c r="G11" s="194">
        <v>18.5</v>
      </c>
      <c r="H11" s="195">
        <v>21</v>
      </c>
      <c r="I11" s="195"/>
      <c r="J11" s="195"/>
      <c r="K11" s="108">
        <f t="shared" si="0"/>
        <v>19.625</v>
      </c>
      <c r="L11" s="208">
        <v>0.2</v>
      </c>
      <c r="M11" s="209"/>
      <c r="N11" s="210" t="s">
        <v>52</v>
      </c>
      <c r="O11" s="210"/>
      <c r="P11" s="210"/>
      <c r="Q11" s="210"/>
      <c r="R11" s="210"/>
      <c r="S11" s="211"/>
      <c r="T11" s="212" t="s">
        <v>17</v>
      </c>
      <c r="U11" s="213"/>
      <c r="V11" s="202" t="s">
        <v>14</v>
      </c>
      <c r="W11" s="203">
        <f t="shared" si="1"/>
        <v>-1</v>
      </c>
      <c r="X11" s="203">
        <f t="shared" si="2"/>
        <v>-19.625</v>
      </c>
      <c r="Y11" s="203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2" spans="1:40" ht="18" customHeight="1" x14ac:dyDescent="0.3">
      <c r="A12" s="142"/>
      <c r="B12" s="205">
        <v>7</v>
      </c>
      <c r="C12" s="206" t="s">
        <v>81</v>
      </c>
      <c r="D12" s="207" t="s">
        <v>82</v>
      </c>
      <c r="E12" s="194">
        <v>20</v>
      </c>
      <c r="F12" s="195">
        <v>18</v>
      </c>
      <c r="G12" s="194">
        <v>19.5</v>
      </c>
      <c r="H12" s="195">
        <v>19</v>
      </c>
      <c r="I12" s="195"/>
      <c r="J12" s="195"/>
      <c r="K12" s="108">
        <f t="shared" si="0"/>
        <v>19.125</v>
      </c>
      <c r="L12" s="208">
        <v>0.2</v>
      </c>
      <c r="M12" s="209"/>
      <c r="N12" s="210" t="s">
        <v>52</v>
      </c>
      <c r="O12" s="210"/>
      <c r="P12" s="210"/>
      <c r="Q12" s="210"/>
      <c r="R12" s="210"/>
      <c r="S12" s="211"/>
      <c r="T12" s="212" t="s">
        <v>18</v>
      </c>
      <c r="U12" s="213"/>
      <c r="V12" s="202"/>
      <c r="W12" s="203">
        <f t="shared" si="1"/>
        <v>-1</v>
      </c>
      <c r="X12" s="203">
        <f t="shared" si="2"/>
        <v>-19.125</v>
      </c>
      <c r="Y12" s="203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1:40" ht="18" customHeight="1" x14ac:dyDescent="0.3">
      <c r="A13" s="142"/>
      <c r="B13" s="205">
        <v>9</v>
      </c>
      <c r="C13" s="206" t="s">
        <v>81</v>
      </c>
      <c r="D13" s="207" t="s">
        <v>83</v>
      </c>
      <c r="E13" s="194">
        <v>1.5</v>
      </c>
      <c r="F13" s="195">
        <v>2.2999999999999998</v>
      </c>
      <c r="G13" s="194">
        <v>1.3</v>
      </c>
      <c r="H13" s="195">
        <v>2</v>
      </c>
      <c r="I13" s="195"/>
      <c r="J13" s="195"/>
      <c r="K13" s="108">
        <f t="shared" si="0"/>
        <v>1.7749999999999999</v>
      </c>
      <c r="L13" s="208">
        <v>0.5</v>
      </c>
      <c r="M13" s="209"/>
      <c r="N13" s="210" t="s">
        <v>52</v>
      </c>
      <c r="O13" s="210"/>
      <c r="P13" s="210" t="s">
        <v>52</v>
      </c>
      <c r="Q13" s="210"/>
      <c r="R13" s="210"/>
      <c r="S13" s="211"/>
      <c r="T13" s="212" t="s">
        <v>16</v>
      </c>
      <c r="U13" s="213"/>
      <c r="V13" s="202" t="s">
        <v>17</v>
      </c>
      <c r="W13" s="203">
        <f t="shared" si="1"/>
        <v>1</v>
      </c>
      <c r="X13" s="203">
        <f t="shared" si="2"/>
        <v>1.7749999999999999</v>
      </c>
      <c r="Y13" s="203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</row>
    <row r="14" spans="1:40" ht="18" customHeight="1" x14ac:dyDescent="0.3">
      <c r="A14" s="142"/>
      <c r="B14" s="205">
        <v>11</v>
      </c>
      <c r="C14" s="206" t="s">
        <v>84</v>
      </c>
      <c r="D14" s="207" t="s">
        <v>85</v>
      </c>
      <c r="E14" s="194">
        <v>13</v>
      </c>
      <c r="F14" s="195">
        <v>12</v>
      </c>
      <c r="G14" s="195"/>
      <c r="H14" s="195"/>
      <c r="I14" s="195"/>
      <c r="J14" s="195"/>
      <c r="K14" s="108">
        <f t="shared" si="0"/>
        <v>12.5</v>
      </c>
      <c r="L14" s="208">
        <v>0.5</v>
      </c>
      <c r="M14" s="209"/>
      <c r="N14" s="210" t="s">
        <v>52</v>
      </c>
      <c r="O14" s="210" t="s">
        <v>52</v>
      </c>
      <c r="P14" s="210"/>
      <c r="Q14" s="210"/>
      <c r="R14" s="210"/>
      <c r="S14" s="211"/>
      <c r="T14" s="212" t="s">
        <v>16</v>
      </c>
      <c r="U14" s="213"/>
      <c r="V14" s="214"/>
      <c r="W14" s="203">
        <f t="shared" si="1"/>
        <v>1</v>
      </c>
      <c r="X14" s="203">
        <f t="shared" si="2"/>
        <v>12.5</v>
      </c>
      <c r="Y14" s="203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</row>
    <row r="15" spans="1:40" ht="18" customHeight="1" x14ac:dyDescent="0.3">
      <c r="A15" s="142"/>
      <c r="B15" s="205">
        <v>12</v>
      </c>
      <c r="C15" s="206" t="s">
        <v>86</v>
      </c>
      <c r="D15" s="207" t="s">
        <v>87</v>
      </c>
      <c r="E15" s="194">
        <v>2.6</v>
      </c>
      <c r="F15" s="195">
        <v>3</v>
      </c>
      <c r="G15" s="195"/>
      <c r="H15" s="195"/>
      <c r="I15" s="195"/>
      <c r="J15" s="195"/>
      <c r="K15" s="108">
        <f t="shared" si="0"/>
        <v>2.8</v>
      </c>
      <c r="L15" s="208">
        <v>0.1</v>
      </c>
      <c r="M15" s="209"/>
      <c r="N15" s="210" t="s">
        <v>52</v>
      </c>
      <c r="O15" s="210"/>
      <c r="P15" s="210"/>
      <c r="Q15" s="210"/>
      <c r="R15" s="210" t="s">
        <v>52</v>
      </c>
      <c r="S15" s="211"/>
      <c r="T15" s="212" t="s">
        <v>16</v>
      </c>
      <c r="U15" s="213"/>
      <c r="V15" s="214"/>
      <c r="W15" s="203">
        <f t="shared" si="1"/>
        <v>1</v>
      </c>
      <c r="X15" s="203">
        <f t="shared" si="2"/>
        <v>2.8</v>
      </c>
      <c r="Y15" s="203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</row>
    <row r="16" spans="1:40" ht="18" customHeight="1" x14ac:dyDescent="0.3">
      <c r="A16" s="142"/>
      <c r="B16" s="205">
        <v>13</v>
      </c>
      <c r="C16" s="206" t="s">
        <v>86</v>
      </c>
      <c r="D16" s="207" t="s">
        <v>88</v>
      </c>
      <c r="E16" s="194">
        <v>120</v>
      </c>
      <c r="F16" s="195">
        <v>120</v>
      </c>
      <c r="G16" s="195"/>
      <c r="H16" s="195"/>
      <c r="I16" s="195"/>
      <c r="J16" s="195"/>
      <c r="K16" s="108">
        <f t="shared" si="0"/>
        <v>120</v>
      </c>
      <c r="L16" s="208">
        <v>0.2</v>
      </c>
      <c r="M16" s="209"/>
      <c r="N16" s="210" t="s">
        <v>52</v>
      </c>
      <c r="O16" s="210"/>
      <c r="P16" s="210"/>
      <c r="Q16" s="210"/>
      <c r="R16" s="210" t="s">
        <v>52</v>
      </c>
      <c r="S16" s="211"/>
      <c r="T16" s="212" t="s">
        <v>17</v>
      </c>
      <c r="U16" s="213"/>
      <c r="V16" s="214"/>
      <c r="W16" s="203">
        <f t="shared" si="1"/>
        <v>-1</v>
      </c>
      <c r="X16" s="203">
        <f t="shared" si="2"/>
        <v>-120</v>
      </c>
      <c r="Y16" s="203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</row>
    <row r="17" spans="1:40" ht="18" customHeight="1" x14ac:dyDescent="0.3">
      <c r="A17" s="142"/>
      <c r="B17" s="205">
        <v>14</v>
      </c>
      <c r="C17" s="206" t="s">
        <v>86</v>
      </c>
      <c r="D17" s="207" t="s">
        <v>89</v>
      </c>
      <c r="E17" s="194">
        <v>10</v>
      </c>
      <c r="F17" s="195">
        <v>10</v>
      </c>
      <c r="G17" s="195"/>
      <c r="H17" s="195"/>
      <c r="I17" s="195"/>
      <c r="J17" s="195"/>
      <c r="K17" s="108">
        <f t="shared" si="0"/>
        <v>10</v>
      </c>
      <c r="L17" s="208">
        <v>1</v>
      </c>
      <c r="M17" s="209"/>
      <c r="N17" s="210" t="s">
        <v>52</v>
      </c>
      <c r="O17" s="210"/>
      <c r="P17" s="210"/>
      <c r="Q17" s="210"/>
      <c r="R17" s="210"/>
      <c r="S17" s="211"/>
      <c r="T17" s="212" t="s">
        <v>16</v>
      </c>
      <c r="U17" s="213"/>
      <c r="V17" s="214"/>
      <c r="W17" s="203">
        <f t="shared" si="1"/>
        <v>1</v>
      </c>
      <c r="X17" s="203">
        <f t="shared" si="2"/>
        <v>10</v>
      </c>
      <c r="Y17" s="203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</row>
    <row r="18" spans="1:40" ht="18" customHeight="1" x14ac:dyDescent="0.3">
      <c r="A18" s="142"/>
      <c r="B18" s="205">
        <v>15</v>
      </c>
      <c r="C18" s="206" t="s">
        <v>86</v>
      </c>
      <c r="D18" s="207" t="s">
        <v>90</v>
      </c>
      <c r="E18" s="194">
        <v>2</v>
      </c>
      <c r="F18" s="195">
        <v>3</v>
      </c>
      <c r="G18" s="195"/>
      <c r="H18" s="195"/>
      <c r="I18" s="195"/>
      <c r="J18" s="195"/>
      <c r="K18" s="108">
        <f>IFERROR(AVERAGE(E18:J18),"")</f>
        <v>2.5</v>
      </c>
      <c r="L18" s="208">
        <v>1</v>
      </c>
      <c r="M18" s="215"/>
      <c r="N18" s="216"/>
      <c r="O18" s="216" t="s">
        <v>52</v>
      </c>
      <c r="P18" s="216"/>
      <c r="Q18" s="216"/>
      <c r="R18" s="216"/>
      <c r="S18" s="217"/>
      <c r="T18" s="218" t="s">
        <v>16</v>
      </c>
      <c r="U18" s="213"/>
      <c r="V18" s="214"/>
      <c r="W18" s="203">
        <f t="shared" si="1"/>
        <v>1</v>
      </c>
      <c r="X18" s="203">
        <f t="shared" si="2"/>
        <v>2.5</v>
      </c>
      <c r="Y18" s="203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</row>
    <row r="19" spans="1:40" ht="18" customHeight="1" x14ac:dyDescent="0.3">
      <c r="A19" s="142"/>
      <c r="B19" s="205">
        <v>16</v>
      </c>
      <c r="C19" s="206"/>
      <c r="D19" s="207"/>
      <c r="E19" s="219"/>
      <c r="F19" s="194"/>
      <c r="G19" s="194"/>
      <c r="H19" s="194"/>
      <c r="I19" s="194"/>
      <c r="J19" s="194"/>
      <c r="K19" s="108" t="str">
        <f t="shared" si="0"/>
        <v/>
      </c>
      <c r="L19" s="208"/>
      <c r="M19" s="220"/>
      <c r="N19" s="221"/>
      <c r="O19" s="221"/>
      <c r="P19" s="221"/>
      <c r="Q19" s="221"/>
      <c r="R19" s="221"/>
      <c r="S19" s="222"/>
      <c r="T19" s="223"/>
      <c r="U19" s="213"/>
      <c r="V19" s="214"/>
      <c r="W19" s="203" t="str">
        <f t="shared" si="1"/>
        <v/>
      </c>
      <c r="X19" s="203" t="str">
        <f t="shared" si="2"/>
        <v/>
      </c>
      <c r="Y19" s="203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</row>
    <row r="20" spans="1:40" ht="18" customHeight="1" x14ac:dyDescent="0.3">
      <c r="A20" s="142"/>
      <c r="B20" s="205">
        <v>17</v>
      </c>
      <c r="C20" s="206"/>
      <c r="D20" s="207"/>
      <c r="E20" s="219"/>
      <c r="F20" s="194"/>
      <c r="G20" s="194"/>
      <c r="H20" s="194"/>
      <c r="I20" s="194"/>
      <c r="J20" s="194"/>
      <c r="K20" s="108" t="str">
        <f t="shared" si="0"/>
        <v/>
      </c>
      <c r="L20" s="208"/>
      <c r="M20" s="209"/>
      <c r="N20" s="210"/>
      <c r="O20" s="210"/>
      <c r="P20" s="210"/>
      <c r="Q20" s="210"/>
      <c r="R20" s="210"/>
      <c r="S20" s="211"/>
      <c r="T20" s="212"/>
      <c r="U20" s="213"/>
      <c r="V20" s="214"/>
      <c r="W20" s="203" t="str">
        <f t="shared" si="1"/>
        <v/>
      </c>
      <c r="X20" s="203" t="str">
        <f t="shared" si="2"/>
        <v/>
      </c>
      <c r="Y20" s="203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</row>
    <row r="21" spans="1:40" ht="18" customHeight="1" x14ac:dyDescent="0.3">
      <c r="A21" s="142"/>
      <c r="B21" s="205">
        <v>18</v>
      </c>
      <c r="C21" s="206"/>
      <c r="D21" s="207"/>
      <c r="E21" s="219"/>
      <c r="F21" s="194"/>
      <c r="G21" s="194"/>
      <c r="H21" s="194"/>
      <c r="I21" s="194"/>
      <c r="J21" s="194"/>
      <c r="K21" s="108" t="str">
        <f t="shared" si="0"/>
        <v/>
      </c>
      <c r="L21" s="208"/>
      <c r="M21" s="209"/>
      <c r="N21" s="210"/>
      <c r="O21" s="210"/>
      <c r="P21" s="210"/>
      <c r="Q21" s="210"/>
      <c r="R21" s="210"/>
      <c r="S21" s="211"/>
      <c r="T21" s="212"/>
      <c r="U21" s="213"/>
      <c r="V21" s="214"/>
      <c r="W21" s="203" t="str">
        <f t="shared" si="1"/>
        <v/>
      </c>
      <c r="X21" s="203" t="str">
        <f t="shared" si="2"/>
        <v/>
      </c>
      <c r="Y21" s="203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</row>
    <row r="22" spans="1:40" ht="18" customHeight="1" x14ac:dyDescent="0.3">
      <c r="A22" s="142"/>
      <c r="B22" s="205">
        <v>19</v>
      </c>
      <c r="C22" s="206"/>
      <c r="D22" s="207"/>
      <c r="E22" s="219"/>
      <c r="F22" s="194"/>
      <c r="G22" s="194"/>
      <c r="H22" s="194"/>
      <c r="I22" s="194"/>
      <c r="J22" s="194"/>
      <c r="K22" s="108" t="str">
        <f t="shared" si="0"/>
        <v/>
      </c>
      <c r="L22" s="208"/>
      <c r="M22" s="209"/>
      <c r="N22" s="210"/>
      <c r="O22" s="210"/>
      <c r="P22" s="210"/>
      <c r="Q22" s="210"/>
      <c r="R22" s="210"/>
      <c r="S22" s="211"/>
      <c r="T22" s="212"/>
      <c r="U22" s="213"/>
      <c r="V22" s="214"/>
      <c r="W22" s="203" t="str">
        <f t="shared" si="1"/>
        <v/>
      </c>
      <c r="X22" s="203" t="str">
        <f t="shared" si="2"/>
        <v/>
      </c>
      <c r="Y22" s="203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</row>
    <row r="23" spans="1:40" ht="18" customHeight="1" x14ac:dyDescent="0.3">
      <c r="A23" s="142"/>
      <c r="B23" s="205">
        <v>20</v>
      </c>
      <c r="C23" s="206"/>
      <c r="D23" s="224"/>
      <c r="E23" s="225"/>
      <c r="F23" s="194"/>
      <c r="G23" s="194"/>
      <c r="H23" s="194"/>
      <c r="I23" s="194"/>
      <c r="J23" s="194"/>
      <c r="K23" s="108" t="str">
        <f t="shared" si="0"/>
        <v/>
      </c>
      <c r="L23" s="208"/>
      <c r="M23" s="226"/>
      <c r="N23" s="210"/>
      <c r="O23" s="210"/>
      <c r="P23" s="210"/>
      <c r="Q23" s="210"/>
      <c r="R23" s="210"/>
      <c r="S23" s="227"/>
      <c r="T23" s="212"/>
      <c r="U23" s="228"/>
      <c r="V23" s="214"/>
      <c r="W23" s="203" t="str">
        <f t="shared" si="1"/>
        <v/>
      </c>
      <c r="X23" s="203" t="str">
        <f t="shared" si="2"/>
        <v/>
      </c>
      <c r="Y23" s="203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</row>
    <row r="24" spans="1:40" ht="18" customHeight="1" x14ac:dyDescent="0.3">
      <c r="A24" s="142"/>
      <c r="B24" s="205">
        <v>21</v>
      </c>
      <c r="C24" s="206"/>
      <c r="D24" s="224"/>
      <c r="E24" s="225"/>
      <c r="F24" s="194"/>
      <c r="G24" s="194"/>
      <c r="H24" s="194"/>
      <c r="I24" s="194"/>
      <c r="J24" s="194"/>
      <c r="K24" s="108" t="str">
        <f t="shared" si="0"/>
        <v/>
      </c>
      <c r="L24" s="208"/>
      <c r="M24" s="226"/>
      <c r="N24" s="210"/>
      <c r="O24" s="210"/>
      <c r="P24" s="210"/>
      <c r="Q24" s="210"/>
      <c r="R24" s="210"/>
      <c r="S24" s="227"/>
      <c r="T24" s="212"/>
      <c r="U24" s="228"/>
      <c r="V24" s="214"/>
      <c r="W24" s="203" t="str">
        <f t="shared" si="1"/>
        <v/>
      </c>
      <c r="X24" s="203" t="str">
        <f t="shared" si="2"/>
        <v/>
      </c>
      <c r="Y24" s="203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</row>
    <row r="25" spans="1:40" ht="18" customHeight="1" x14ac:dyDescent="0.3">
      <c r="A25" s="142"/>
      <c r="B25" s="205">
        <v>22</v>
      </c>
      <c r="C25" s="206"/>
      <c r="D25" s="224"/>
      <c r="E25" s="225"/>
      <c r="F25" s="194"/>
      <c r="G25" s="194"/>
      <c r="H25" s="194"/>
      <c r="I25" s="194"/>
      <c r="J25" s="194"/>
      <c r="K25" s="108" t="str">
        <f t="shared" si="0"/>
        <v/>
      </c>
      <c r="L25" s="208"/>
      <c r="M25" s="226"/>
      <c r="N25" s="210"/>
      <c r="O25" s="210"/>
      <c r="P25" s="210"/>
      <c r="Q25" s="210"/>
      <c r="R25" s="210"/>
      <c r="S25" s="227"/>
      <c r="T25" s="212"/>
      <c r="U25" s="228"/>
      <c r="V25" s="214"/>
      <c r="W25" s="203" t="str">
        <f t="shared" si="1"/>
        <v/>
      </c>
      <c r="X25" s="203" t="str">
        <f t="shared" si="2"/>
        <v/>
      </c>
      <c r="Y25" s="203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</row>
    <row r="26" spans="1:40" ht="18" customHeight="1" x14ac:dyDescent="0.3">
      <c r="A26" s="142"/>
      <c r="B26" s="205">
        <v>23</v>
      </c>
      <c r="C26" s="206"/>
      <c r="D26" s="224"/>
      <c r="E26" s="225"/>
      <c r="F26" s="194"/>
      <c r="G26" s="194"/>
      <c r="H26" s="194"/>
      <c r="I26" s="194"/>
      <c r="J26" s="194"/>
      <c r="K26" s="108" t="str">
        <f t="shared" si="0"/>
        <v/>
      </c>
      <c r="L26" s="208"/>
      <c r="M26" s="226"/>
      <c r="N26" s="210"/>
      <c r="O26" s="210"/>
      <c r="P26" s="210"/>
      <c r="Q26" s="210"/>
      <c r="R26" s="210"/>
      <c r="S26" s="227"/>
      <c r="T26" s="212"/>
      <c r="U26" s="228"/>
      <c r="V26" s="214"/>
      <c r="W26" s="203" t="str">
        <f t="shared" si="1"/>
        <v/>
      </c>
      <c r="X26" s="203" t="str">
        <f t="shared" si="2"/>
        <v/>
      </c>
      <c r="Y26" s="203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</row>
    <row r="27" spans="1:40" ht="18" customHeight="1" x14ac:dyDescent="0.3">
      <c r="A27" s="142"/>
      <c r="B27" s="205">
        <v>24</v>
      </c>
      <c r="C27" s="206"/>
      <c r="D27" s="224"/>
      <c r="E27" s="225"/>
      <c r="F27" s="194"/>
      <c r="G27" s="194"/>
      <c r="H27" s="194"/>
      <c r="I27" s="194"/>
      <c r="J27" s="194"/>
      <c r="K27" s="108" t="str">
        <f t="shared" si="0"/>
        <v/>
      </c>
      <c r="L27" s="208"/>
      <c r="M27" s="226"/>
      <c r="N27" s="210"/>
      <c r="O27" s="210"/>
      <c r="P27" s="210"/>
      <c r="Q27" s="210"/>
      <c r="R27" s="210"/>
      <c r="S27" s="227"/>
      <c r="T27" s="212"/>
      <c r="U27" s="228"/>
      <c r="V27" s="214"/>
      <c r="W27" s="203" t="str">
        <f t="shared" si="1"/>
        <v/>
      </c>
      <c r="X27" s="203" t="str">
        <f t="shared" si="2"/>
        <v/>
      </c>
      <c r="Y27" s="203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</row>
    <row r="28" spans="1:40" ht="18" customHeight="1" x14ac:dyDescent="0.3">
      <c r="A28" s="142"/>
      <c r="B28" s="205">
        <v>25</v>
      </c>
      <c r="C28" s="206"/>
      <c r="D28" s="224"/>
      <c r="E28" s="225"/>
      <c r="F28" s="194"/>
      <c r="G28" s="194"/>
      <c r="H28" s="194"/>
      <c r="I28" s="194"/>
      <c r="J28" s="194"/>
      <c r="K28" s="108" t="str">
        <f t="shared" si="0"/>
        <v/>
      </c>
      <c r="L28" s="208"/>
      <c r="M28" s="226"/>
      <c r="N28" s="210"/>
      <c r="O28" s="210"/>
      <c r="P28" s="210"/>
      <c r="Q28" s="210"/>
      <c r="R28" s="210"/>
      <c r="S28" s="227"/>
      <c r="T28" s="212"/>
      <c r="U28" s="228"/>
      <c r="V28" s="214"/>
      <c r="W28" s="203" t="str">
        <f t="shared" si="1"/>
        <v/>
      </c>
      <c r="X28" s="203" t="str">
        <f t="shared" si="2"/>
        <v/>
      </c>
      <c r="Y28" s="203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</row>
    <row r="29" spans="1:40" ht="18" customHeight="1" x14ac:dyDescent="0.3">
      <c r="A29" s="142"/>
      <c r="B29" s="205">
        <v>26</v>
      </c>
      <c r="C29" s="206"/>
      <c r="D29" s="224"/>
      <c r="E29" s="225"/>
      <c r="F29" s="194"/>
      <c r="G29" s="194"/>
      <c r="H29" s="194"/>
      <c r="I29" s="194"/>
      <c r="J29" s="194"/>
      <c r="K29" s="108" t="str">
        <f t="shared" si="0"/>
        <v/>
      </c>
      <c r="L29" s="208"/>
      <c r="M29" s="226"/>
      <c r="N29" s="210"/>
      <c r="O29" s="210"/>
      <c r="P29" s="210"/>
      <c r="Q29" s="210"/>
      <c r="R29" s="210"/>
      <c r="S29" s="227"/>
      <c r="T29" s="212"/>
      <c r="U29" s="228"/>
      <c r="V29" s="214"/>
      <c r="W29" s="203" t="str">
        <f t="shared" si="1"/>
        <v/>
      </c>
      <c r="X29" s="203" t="str">
        <f t="shared" si="2"/>
        <v/>
      </c>
      <c r="Y29" s="203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40" ht="18" customHeight="1" x14ac:dyDescent="0.3">
      <c r="A30" s="142"/>
      <c r="B30" s="205">
        <v>27</v>
      </c>
      <c r="C30" s="206"/>
      <c r="D30" s="224"/>
      <c r="E30" s="225"/>
      <c r="F30" s="194"/>
      <c r="G30" s="194"/>
      <c r="H30" s="194"/>
      <c r="I30" s="194"/>
      <c r="J30" s="194"/>
      <c r="K30" s="108" t="str">
        <f t="shared" si="0"/>
        <v/>
      </c>
      <c r="L30" s="208"/>
      <c r="M30" s="226"/>
      <c r="N30" s="210"/>
      <c r="O30" s="210"/>
      <c r="P30" s="210"/>
      <c r="Q30" s="210"/>
      <c r="R30" s="210"/>
      <c r="S30" s="227"/>
      <c r="T30" s="212"/>
      <c r="U30" s="228"/>
      <c r="V30" s="214"/>
      <c r="W30" s="203" t="str">
        <f t="shared" si="1"/>
        <v/>
      </c>
      <c r="X30" s="203" t="str">
        <f t="shared" si="2"/>
        <v/>
      </c>
      <c r="Y30" s="203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</row>
    <row r="31" spans="1:40" ht="18" customHeight="1" x14ac:dyDescent="0.3">
      <c r="A31" s="142"/>
      <c r="B31" s="205">
        <v>28</v>
      </c>
      <c r="C31" s="206"/>
      <c r="D31" s="224"/>
      <c r="E31" s="225"/>
      <c r="F31" s="194"/>
      <c r="G31" s="194"/>
      <c r="H31" s="194"/>
      <c r="I31" s="194"/>
      <c r="J31" s="194"/>
      <c r="K31" s="108" t="str">
        <f t="shared" si="0"/>
        <v/>
      </c>
      <c r="L31" s="208"/>
      <c r="M31" s="226"/>
      <c r="N31" s="210"/>
      <c r="O31" s="210"/>
      <c r="P31" s="210"/>
      <c r="Q31" s="210"/>
      <c r="R31" s="210"/>
      <c r="S31" s="227"/>
      <c r="T31" s="212"/>
      <c r="U31" s="228"/>
      <c r="V31" s="214"/>
      <c r="W31" s="203" t="str">
        <f t="shared" si="1"/>
        <v/>
      </c>
      <c r="X31" s="203" t="str">
        <f t="shared" si="2"/>
        <v/>
      </c>
      <c r="Y31" s="203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</row>
    <row r="32" spans="1:40" ht="18" customHeight="1" x14ac:dyDescent="0.3">
      <c r="A32" s="142"/>
      <c r="B32" s="205">
        <v>29</v>
      </c>
      <c r="C32" s="206"/>
      <c r="D32" s="224"/>
      <c r="E32" s="225"/>
      <c r="F32" s="194"/>
      <c r="G32" s="194"/>
      <c r="H32" s="194"/>
      <c r="I32" s="194"/>
      <c r="J32" s="194"/>
      <c r="K32" s="108" t="str">
        <f t="shared" si="0"/>
        <v/>
      </c>
      <c r="L32" s="208"/>
      <c r="M32" s="226"/>
      <c r="N32" s="210"/>
      <c r="O32" s="210"/>
      <c r="P32" s="210"/>
      <c r="Q32" s="210"/>
      <c r="R32" s="210"/>
      <c r="S32" s="227"/>
      <c r="T32" s="212"/>
      <c r="U32" s="228"/>
      <c r="V32" s="214"/>
      <c r="W32" s="203" t="str">
        <f t="shared" si="1"/>
        <v/>
      </c>
      <c r="X32" s="203" t="str">
        <f t="shared" si="2"/>
        <v/>
      </c>
      <c r="Y32" s="203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40" ht="18" customHeight="1" thickBot="1" x14ac:dyDescent="0.35">
      <c r="A33" s="142"/>
      <c r="B33" s="229">
        <v>30</v>
      </c>
      <c r="C33" s="206"/>
      <c r="D33" s="230"/>
      <c r="E33" s="231"/>
      <c r="F33" s="231"/>
      <c r="G33" s="231"/>
      <c r="H33" s="231"/>
      <c r="I33" s="231"/>
      <c r="J33" s="231"/>
      <c r="K33" s="108" t="str">
        <f t="shared" si="0"/>
        <v/>
      </c>
      <c r="L33" s="208"/>
      <c r="M33" s="232"/>
      <c r="N33" s="210"/>
      <c r="O33" s="210"/>
      <c r="P33" s="210"/>
      <c r="Q33" s="210"/>
      <c r="R33" s="210"/>
      <c r="S33" s="233"/>
      <c r="T33" s="212"/>
      <c r="U33" s="234"/>
      <c r="V33" s="214"/>
      <c r="W33" s="203" t="str">
        <f t="shared" si="1"/>
        <v/>
      </c>
      <c r="X33" s="203" t="str">
        <f t="shared" si="2"/>
        <v/>
      </c>
      <c r="Y33" s="203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</row>
    <row r="34" spans="1:40" ht="18" customHeight="1" x14ac:dyDescent="0.3">
      <c r="A34" s="142"/>
      <c r="B34" s="235"/>
      <c r="C34" s="235"/>
      <c r="D34" s="235"/>
      <c r="E34" s="235"/>
      <c r="F34" s="235"/>
      <c r="G34" s="235"/>
      <c r="H34" s="235"/>
      <c r="I34" s="235"/>
      <c r="J34" s="235"/>
      <c r="K34" s="236" t="s">
        <v>21</v>
      </c>
      <c r="L34" s="237"/>
      <c r="M34" s="238"/>
      <c r="N34" s="239">
        <f>COUNTIF(N9:N33,"X")</f>
        <v>8</v>
      </c>
      <c r="O34" s="239">
        <f t="shared" ref="O34:R34" si="3">COUNTIF(O9:O33,"X")</f>
        <v>2</v>
      </c>
      <c r="P34" s="239">
        <f t="shared" si="3"/>
        <v>3</v>
      </c>
      <c r="Q34" s="239">
        <f t="shared" si="3"/>
        <v>0</v>
      </c>
      <c r="R34" s="239">
        <f t="shared" si="3"/>
        <v>2</v>
      </c>
      <c r="S34" s="240"/>
      <c r="T34" s="142"/>
      <c r="U34" s="142"/>
      <c r="V34" s="142"/>
      <c r="W34" s="149"/>
      <c r="X34" s="149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</row>
    <row r="35" spans="1:40" ht="18" customHeight="1" x14ac:dyDescent="0.3">
      <c r="A35" s="142"/>
      <c r="B35" s="235"/>
      <c r="C35" s="235"/>
      <c r="D35" s="142"/>
      <c r="E35" s="142"/>
      <c r="F35" s="142"/>
      <c r="G35" s="142"/>
      <c r="H35" s="142"/>
      <c r="I35" s="142"/>
      <c r="J35" s="142"/>
      <c r="K35" s="236" t="s">
        <v>20</v>
      </c>
      <c r="L35" s="237"/>
      <c r="M35" s="238"/>
      <c r="N35" s="241">
        <f>SUMIF(N9:N33,"X",F9:F33)</f>
        <v>197.3</v>
      </c>
      <c r="O35" s="241">
        <f>SUMIF(O9:O33,"X",F9:F33)</f>
        <v>15</v>
      </c>
      <c r="P35" s="241">
        <f>SUMIF(P9:P33,"X",F9:F33)</f>
        <v>22.3</v>
      </c>
      <c r="Q35" s="241">
        <f>SUMIF(Q9:Q33,"X",F9:F33)</f>
        <v>0</v>
      </c>
      <c r="R35" s="241">
        <f>SUMIF(R9:R33,"X",F9:F33)</f>
        <v>123</v>
      </c>
      <c r="S35" s="240"/>
      <c r="T35" s="142"/>
      <c r="U35" s="142"/>
      <c r="V35" s="142"/>
      <c r="W35" s="149"/>
      <c r="X35" s="149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</row>
    <row r="36" spans="1:40" ht="6" customHeight="1" x14ac:dyDescent="0.3">
      <c r="A36" s="142"/>
      <c r="B36" s="235"/>
      <c r="C36" s="235"/>
      <c r="D36" s="142"/>
      <c r="E36" s="142"/>
      <c r="F36" s="142"/>
      <c r="G36" s="142"/>
      <c r="H36" s="142"/>
      <c r="I36" s="142"/>
      <c r="J36" s="142"/>
      <c r="K36" s="142"/>
      <c r="L36" s="142"/>
      <c r="M36" s="242"/>
      <c r="N36" s="242"/>
      <c r="O36" s="142"/>
      <c r="P36" s="142"/>
      <c r="Q36" s="242"/>
      <c r="R36" s="142"/>
      <c r="S36" s="142"/>
      <c r="T36" s="142"/>
      <c r="U36" s="142"/>
      <c r="V36" s="142"/>
      <c r="W36" s="149"/>
      <c r="X36" s="149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ht="18" customHeight="1" x14ac:dyDescent="0.3">
      <c r="A37" s="142"/>
      <c r="B37" s="235"/>
      <c r="C37" s="235"/>
      <c r="D37" s="142"/>
      <c r="E37" s="142"/>
      <c r="F37" s="142"/>
      <c r="G37" s="142"/>
      <c r="H37" s="142"/>
      <c r="I37" s="142"/>
      <c r="J37" s="142"/>
      <c r="K37" s="243" t="s">
        <v>31</v>
      </c>
      <c r="L37" s="244">
        <f>COUNTIF(T9:T33,"VA")</f>
        <v>5</v>
      </c>
      <c r="M37" s="245" t="s">
        <v>64</v>
      </c>
      <c r="N37" s="242"/>
      <c r="O37" s="246" t="s">
        <v>32</v>
      </c>
      <c r="P37" s="244">
        <f>COUNTIF(T9:T33,"NVA")</f>
        <v>2</v>
      </c>
      <c r="Q37" s="245" t="s">
        <v>64</v>
      </c>
      <c r="R37" s="247"/>
      <c r="S37" s="247" t="s">
        <v>91</v>
      </c>
      <c r="T37" s="244">
        <f>COUNTIF(T9:T33,"ENVA")</f>
        <v>3</v>
      </c>
      <c r="U37" s="248" t="s">
        <v>64</v>
      </c>
      <c r="V37" s="142"/>
      <c r="W37" s="149"/>
      <c r="X37" s="149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</row>
    <row r="38" spans="1:40" ht="18" customHeight="1" x14ac:dyDescent="0.3">
      <c r="A38" s="142"/>
      <c r="B38" s="235"/>
      <c r="C38" s="235"/>
      <c r="D38" s="142"/>
      <c r="E38" s="142"/>
      <c r="F38" s="142"/>
      <c r="G38" s="142"/>
      <c r="H38" s="142"/>
      <c r="I38" s="142"/>
      <c r="J38" s="142"/>
      <c r="K38" s="243" t="s">
        <v>29</v>
      </c>
      <c r="L38" s="244">
        <f>SUMIF(T9:T33,"VA",K9:K33)</f>
        <v>29.574999999999999</v>
      </c>
      <c r="M38" s="245" t="s">
        <v>24</v>
      </c>
      <c r="N38" s="249"/>
      <c r="O38" s="246" t="s">
        <v>30</v>
      </c>
      <c r="P38" s="244">
        <f>SUMIF(T9:T33,"NVA",K9:K33)</f>
        <v>32.299999999999997</v>
      </c>
      <c r="Q38" s="245" t="s">
        <v>24</v>
      </c>
      <c r="R38" s="247"/>
      <c r="S38" s="247" t="s">
        <v>92</v>
      </c>
      <c r="T38" s="244">
        <f>SUMIF(T9:T33,"ENVA",K9:K33)</f>
        <v>149.25</v>
      </c>
      <c r="U38" s="248" t="s">
        <v>24</v>
      </c>
      <c r="V38" s="142"/>
      <c r="W38" s="149"/>
      <c r="X38" s="149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</row>
    <row r="39" spans="1:40" ht="18" customHeight="1" x14ac:dyDescent="0.3">
      <c r="A39" s="142"/>
      <c r="B39" s="235"/>
      <c r="C39" s="235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250"/>
      <c r="S39" s="250" t="s">
        <v>16</v>
      </c>
      <c r="T39" s="251">
        <f>IF(ISERROR(L38/P40),"",(L38/P40))</f>
        <v>0.14008288928359977</v>
      </c>
      <c r="U39" s="252"/>
      <c r="V39" s="142"/>
      <c r="W39" s="253"/>
      <c r="X39" s="149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</row>
    <row r="40" spans="1:40" ht="18" customHeight="1" x14ac:dyDescent="0.3">
      <c r="A40" s="142"/>
      <c r="B40" s="142"/>
      <c r="C40" s="142"/>
      <c r="D40" s="252"/>
      <c r="E40" s="252"/>
      <c r="F40" s="142"/>
      <c r="G40" s="142"/>
      <c r="H40" s="142"/>
      <c r="I40" s="142"/>
      <c r="J40" s="142"/>
      <c r="K40" s="250" t="s">
        <v>39</v>
      </c>
      <c r="L40" s="254">
        <f>SUM(L9:L33)</f>
        <v>3.7</v>
      </c>
      <c r="M40" s="245" t="s">
        <v>25</v>
      </c>
      <c r="N40" s="249"/>
      <c r="O40" s="250" t="s">
        <v>23</v>
      </c>
      <c r="P40" s="254">
        <f>SUM(K9:K33)</f>
        <v>211.125</v>
      </c>
      <c r="Q40" s="245" t="s">
        <v>24</v>
      </c>
      <c r="R40" s="250"/>
      <c r="S40" s="250" t="s">
        <v>93</v>
      </c>
      <c r="T40" s="251">
        <f>IFERROR(1-T39,"")</f>
        <v>0.8599171107164002</v>
      </c>
      <c r="U40" s="252"/>
      <c r="V40" s="142"/>
      <c r="W40" s="149"/>
      <c r="X40" s="149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</row>
    <row r="41" spans="1:40" x14ac:dyDescent="0.3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9"/>
      <c r="X41" s="149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</row>
    <row r="42" spans="1:40" x14ac:dyDescent="0.3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9"/>
      <c r="X42" s="149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</row>
    <row r="43" spans="1:40" x14ac:dyDescent="0.3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9"/>
      <c r="X43" s="149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</row>
    <row r="44" spans="1:40" x14ac:dyDescent="0.3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9"/>
      <c r="X44" s="149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x14ac:dyDescent="0.3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9"/>
      <c r="X45" s="149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</row>
    <row r="46" spans="1:40" x14ac:dyDescent="0.3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9"/>
      <c r="X46" s="149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</row>
    <row r="47" spans="1:40" ht="14.4" x14ac:dyDescent="0.3">
      <c r="A47" s="142"/>
      <c r="B47" s="255"/>
      <c r="C47" s="255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9"/>
      <c r="X47" s="149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</row>
    <row r="48" spans="1:40" x14ac:dyDescent="0.3">
      <c r="A48" s="142"/>
      <c r="B48" s="235"/>
      <c r="C48" s="235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9"/>
      <c r="X48" s="149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</row>
    <row r="49" spans="1:40" x14ac:dyDescent="0.3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9"/>
      <c r="X49" s="149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</row>
    <row r="50" spans="1:40" ht="14.4" x14ac:dyDescent="0.3">
      <c r="A50" s="142"/>
      <c r="B50" s="256" t="s">
        <v>22</v>
      </c>
      <c r="C50" s="256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9"/>
      <c r="X50" s="149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</row>
    <row r="51" spans="1:40" ht="14.4" x14ac:dyDescent="0.3">
      <c r="A51" s="142"/>
      <c r="B51" s="255" t="s">
        <v>36</v>
      </c>
      <c r="C51" s="255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9"/>
      <c r="X51" s="149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</row>
    <row r="52" spans="1:40" ht="14.4" x14ac:dyDescent="0.3">
      <c r="A52" s="142"/>
      <c r="B52" s="255" t="s">
        <v>35</v>
      </c>
      <c r="C52" s="255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9"/>
      <c r="X52" s="149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1:40" ht="14.4" x14ac:dyDescent="0.3">
      <c r="A53" s="142"/>
      <c r="B53" s="255" t="s">
        <v>38</v>
      </c>
      <c r="C53" s="255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9"/>
      <c r="X53" s="149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</row>
    <row r="54" spans="1:40" ht="14.4" x14ac:dyDescent="0.3">
      <c r="A54" s="142"/>
      <c r="B54" s="255" t="s">
        <v>37</v>
      </c>
      <c r="C54" s="255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9"/>
      <c r="X54" s="149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</row>
    <row r="55" spans="1:40" x14ac:dyDescent="0.3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9"/>
      <c r="X55" s="149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</row>
    <row r="56" spans="1:40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9"/>
      <c r="X56" s="149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</row>
    <row r="57" spans="1:40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9"/>
      <c r="X57" s="149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</row>
    <row r="58" spans="1:40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9"/>
      <c r="X58" s="149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</row>
    <row r="59" spans="1:40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9"/>
      <c r="X59" s="149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</row>
    <row r="60" spans="1:40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9"/>
      <c r="X60" s="149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</row>
    <row r="61" spans="1:40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9"/>
      <c r="X61" s="149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</row>
  </sheetData>
  <sheetProtection algorithmName="SHA-512" hashValue="pe6xnDeBOWKI4qy+yILNCdFivxQvszlswNgRRyT7LPg8X/UodBhTiUOU9BzLMt7kJ+KsHFqIfqGCjfR04Q1u1Q==" saltValue="4n4uNLV41RcguAkOU5U9hg==" spinCount="100000" sheet="1" objects="1" scenarios="1"/>
  <mergeCells count="8">
    <mergeCell ref="K34:L34"/>
    <mergeCell ref="K35:L35"/>
    <mergeCell ref="E1:AD1"/>
    <mergeCell ref="C3:F3"/>
    <mergeCell ref="N3:N4"/>
    <mergeCell ref="O3:R4"/>
    <mergeCell ref="C4:F4"/>
    <mergeCell ref="X8:AC8"/>
  </mergeCells>
  <conditionalFormatting sqref="T9:T18">
    <cfRule type="cellIs" dxfId="5" priority="4" operator="equal">
      <formula>"ENVA"</formula>
    </cfRule>
    <cfRule type="cellIs" dxfId="4" priority="5" operator="equal">
      <formula>"NVA"</formula>
    </cfRule>
    <cfRule type="cellIs" dxfId="3" priority="6" operator="equal">
      <formula>"VA"</formula>
    </cfRule>
  </conditionalFormatting>
  <conditionalFormatting sqref="T19:T33">
    <cfRule type="cellIs" dxfId="2" priority="1" operator="equal">
      <formula>"ENVA"</formula>
    </cfRule>
    <cfRule type="cellIs" dxfId="1" priority="2" operator="equal">
      <formula>"NVA"</formula>
    </cfRule>
    <cfRule type="cellIs" dxfId="0" priority="3" operator="equal">
      <formula>"VA"</formula>
    </cfRule>
  </conditionalFormatting>
  <dataValidations count="6">
    <dataValidation type="list" allowBlank="1" showInputMessage="1" showErrorMessage="1" sqref="O3" xr:uid="{A3232DEF-55A5-490D-85F9-A08E5AE983CF}">
      <formula1>"AS-IS,SOULD-BE,TO-BE"</formula1>
    </dataValidation>
    <dataValidation operator="greaterThan" allowBlank="1" showInputMessage="1" showErrorMessage="1" sqref="U4" xr:uid="{CA487F72-3F99-4BFE-85E2-0B4D011F50B3}"/>
    <dataValidation type="list" allowBlank="1" showInputMessage="1" showErrorMessage="1" sqref="C5" xr:uid="{87F42C1B-7CFB-45BF-9A14-2AC55E17372B}">
      <formula1>"Seconds,Minutes,Hours,Days,Weeks"</formula1>
    </dataValidation>
    <dataValidation type="list" allowBlank="1" showInputMessage="1" showErrorMessage="1" sqref="U3" xr:uid="{31623905-1EAB-4BA4-83D6-DB8BD2B048B7}">
      <formula1>$V$8:$V$10</formula1>
    </dataValidation>
    <dataValidation type="list" allowBlank="1" showInputMessage="1" showErrorMessage="1" sqref="T9:T33" xr:uid="{3C56CECA-3271-484C-A91D-AB0BF7E7483C}">
      <formula1>"VA,NVA,ENVA"</formula1>
    </dataValidation>
    <dataValidation type="list" allowBlank="1" showInputMessage="1" showErrorMessage="1" sqref="N9:R33" xr:uid="{7DEA7E71-6A04-4F66-8E9F-126222A6AF35}">
      <formula1>"X"</formula1>
    </dataValidation>
  </dataValidations>
  <printOptions horizontalCentered="1" verticalCentered="1"/>
  <pageMargins left="0.1" right="0.1" top="0.28000000000000003" bottom="0.1" header="0.1" footer="0.1"/>
  <pageSetup paperSize="5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VA (1 Obs)</vt:lpstr>
      <vt:lpstr>VA (6 Obs)</vt:lpstr>
      <vt:lpstr>VA (1 Obs) Example</vt:lpstr>
      <vt:lpstr>VA (6 Obs) Example</vt:lpstr>
      <vt:lpstr>'VA (6 Obs)'!Print_Area</vt:lpstr>
      <vt:lpstr>'VA (6 Obs) Example'!Print_Area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Edgar Anaya</cp:lastModifiedBy>
  <cp:lastPrinted>2022-10-27T03:21:21Z</cp:lastPrinted>
  <dcterms:created xsi:type="dcterms:W3CDTF">1996-10-14T23:33:28Z</dcterms:created>
  <dcterms:modified xsi:type="dcterms:W3CDTF">2022-10-27T03:29:55Z</dcterms:modified>
</cp:coreProperties>
</file>